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5" windowWidth="19155" windowHeight="1080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Лист1!$3:$4</definedName>
  </definedNames>
  <calcPr calcId="125725"/>
</workbook>
</file>

<file path=xl/calcChain.xml><?xml version="1.0" encoding="utf-8"?>
<calcChain xmlns="http://schemas.openxmlformats.org/spreadsheetml/2006/main">
  <c r="K37" i="1"/>
  <c r="K33"/>
  <c r="K6"/>
  <c r="L6"/>
  <c r="N6"/>
  <c r="O6"/>
  <c r="K7"/>
  <c r="L7"/>
  <c r="N7"/>
  <c r="O7"/>
  <c r="K8"/>
  <c r="L8"/>
  <c r="N8"/>
  <c r="O8"/>
  <c r="K9"/>
  <c r="L9"/>
  <c r="N9"/>
  <c r="O9"/>
  <c r="K10"/>
  <c r="L10"/>
  <c r="N10"/>
  <c r="O10"/>
  <c r="K11"/>
  <c r="L11"/>
  <c r="N11"/>
  <c r="O11"/>
  <c r="K12"/>
  <c r="L12"/>
  <c r="N12"/>
  <c r="O12"/>
  <c r="K13"/>
  <c r="L13"/>
  <c r="N13"/>
  <c r="O13"/>
  <c r="K14"/>
  <c r="L14"/>
  <c r="N14"/>
  <c r="O14"/>
  <c r="K15"/>
  <c r="L15"/>
  <c r="N15"/>
  <c r="O15"/>
  <c r="K16"/>
  <c r="L16"/>
  <c r="N16"/>
  <c r="O16"/>
  <c r="K17"/>
  <c r="L17"/>
  <c r="N17"/>
  <c r="O17"/>
  <c r="K18"/>
  <c r="L18"/>
  <c r="N18"/>
  <c r="O18"/>
  <c r="K19"/>
  <c r="L19"/>
  <c r="N19"/>
  <c r="O19"/>
  <c r="K20"/>
  <c r="L20"/>
  <c r="N20"/>
  <c r="O20"/>
  <c r="K21"/>
  <c r="L21"/>
  <c r="N21"/>
  <c r="O21"/>
  <c r="K22"/>
  <c r="L22"/>
  <c r="N22"/>
  <c r="O22"/>
  <c r="K23"/>
  <c r="L23"/>
  <c r="N23"/>
  <c r="O23"/>
  <c r="K24"/>
  <c r="L24"/>
  <c r="N24"/>
  <c r="O24"/>
  <c r="K25"/>
  <c r="L25"/>
  <c r="N25"/>
  <c r="O25"/>
  <c r="K26"/>
  <c r="L26"/>
  <c r="N26"/>
  <c r="O26"/>
  <c r="K27"/>
  <c r="L27"/>
  <c r="N27"/>
  <c r="O27"/>
  <c r="K28"/>
  <c r="L28"/>
  <c r="N28"/>
  <c r="O28"/>
  <c r="K29"/>
  <c r="N29"/>
  <c r="O29"/>
  <c r="K30"/>
  <c r="L30"/>
  <c r="N30"/>
  <c r="O30"/>
  <c r="K31"/>
  <c r="L31"/>
  <c r="N31"/>
  <c r="O31"/>
  <c r="K32"/>
  <c r="N32"/>
  <c r="O32"/>
  <c r="K34"/>
  <c r="L34"/>
  <c r="N34"/>
  <c r="O34"/>
  <c r="K35"/>
  <c r="L35"/>
  <c r="N35"/>
  <c r="O35"/>
  <c r="K36"/>
  <c r="L36"/>
  <c r="N36"/>
  <c r="O36"/>
  <c r="K38"/>
  <c r="L38"/>
  <c r="N38"/>
  <c r="O38"/>
  <c r="K39"/>
  <c r="L39"/>
  <c r="N39"/>
  <c r="O39"/>
  <c r="K40"/>
  <c r="L40"/>
  <c r="N40"/>
  <c r="O40"/>
  <c r="K41"/>
  <c r="L41"/>
  <c r="N41"/>
  <c r="O41"/>
  <c r="K42"/>
  <c r="L42"/>
  <c r="N42"/>
  <c r="O42"/>
  <c r="K43"/>
  <c r="N43"/>
  <c r="O43"/>
  <c r="K44"/>
  <c r="L44"/>
  <c r="N44"/>
  <c r="O44"/>
  <c r="K45"/>
  <c r="N45"/>
  <c r="O45"/>
  <c r="K46"/>
  <c r="L46"/>
  <c r="N46"/>
  <c r="O46"/>
  <c r="K47"/>
  <c r="N47"/>
  <c r="O47"/>
  <c r="K48"/>
  <c r="L48"/>
  <c r="N48"/>
  <c r="O48"/>
  <c r="K49"/>
  <c r="L49"/>
  <c r="N49"/>
  <c r="O49"/>
  <c r="K50"/>
  <c r="N50"/>
  <c r="O50"/>
  <c r="K51"/>
  <c r="L51"/>
  <c r="N51"/>
  <c r="O51"/>
  <c r="K52"/>
  <c r="L52"/>
  <c r="N52"/>
  <c r="O52"/>
  <c r="K53"/>
  <c r="L53"/>
  <c r="N53"/>
  <c r="O53"/>
  <c r="K54"/>
  <c r="L54"/>
  <c r="N54"/>
  <c r="O54"/>
  <c r="K55"/>
  <c r="L55"/>
  <c r="N55"/>
  <c r="O55"/>
  <c r="K56"/>
  <c r="N56"/>
  <c r="O56"/>
  <c r="K57"/>
  <c r="N57"/>
  <c r="O57"/>
  <c r="K58"/>
  <c r="L58"/>
  <c r="N58"/>
  <c r="O58"/>
  <c r="K59"/>
  <c r="L59"/>
  <c r="N59"/>
  <c r="O59"/>
  <c r="K60"/>
  <c r="L60"/>
  <c r="N60"/>
  <c r="O60"/>
  <c r="K61"/>
  <c r="N61"/>
  <c r="O61"/>
  <c r="K62"/>
  <c r="N62"/>
  <c r="K63"/>
  <c r="N63"/>
  <c r="O63"/>
  <c r="K64"/>
  <c r="N64"/>
  <c r="K65"/>
  <c r="N65"/>
  <c r="D52"/>
  <c r="E52"/>
  <c r="F52"/>
  <c r="G52"/>
  <c r="H52"/>
  <c r="I52"/>
  <c r="J52"/>
  <c r="C52"/>
  <c r="D64"/>
  <c r="E64"/>
  <c r="F64"/>
  <c r="G64"/>
  <c r="H64"/>
  <c r="I64"/>
  <c r="J64"/>
  <c r="C64"/>
  <c r="J59"/>
  <c r="J44"/>
  <c r="J41"/>
  <c r="E6"/>
  <c r="G6" s="1"/>
  <c r="G30"/>
  <c r="I30" s="1"/>
  <c r="E7"/>
  <c r="G7" s="1"/>
  <c r="I7" s="1"/>
  <c r="E8"/>
  <c r="G8" s="1"/>
  <c r="I8" s="1"/>
  <c r="E9"/>
  <c r="G9" s="1"/>
  <c r="I9" s="1"/>
  <c r="E10"/>
  <c r="G10" s="1"/>
  <c r="I10" s="1"/>
  <c r="E11"/>
  <c r="G11" s="1"/>
  <c r="I11" s="1"/>
  <c r="E12"/>
  <c r="G12" s="1"/>
  <c r="I12" s="1"/>
  <c r="E13"/>
  <c r="G13" s="1"/>
  <c r="I13" s="1"/>
  <c r="E14"/>
  <c r="G14" s="1"/>
  <c r="I14" s="1"/>
  <c r="E15"/>
  <c r="G15" s="1"/>
  <c r="I15" s="1"/>
  <c r="E16"/>
  <c r="G16" s="1"/>
  <c r="I16" s="1"/>
  <c r="E17"/>
  <c r="G17" s="1"/>
  <c r="I17" s="1"/>
  <c r="E18"/>
  <c r="G18" s="1"/>
  <c r="I18" s="1"/>
  <c r="E19"/>
  <c r="G19" s="1"/>
  <c r="I19" s="1"/>
  <c r="E20"/>
  <c r="G20" s="1"/>
  <c r="I20" s="1"/>
  <c r="E21"/>
  <c r="G21" s="1"/>
  <c r="I21" s="1"/>
  <c r="E22"/>
  <c r="G22" s="1"/>
  <c r="I22" s="1"/>
  <c r="E23"/>
  <c r="G23" s="1"/>
  <c r="I23" s="1"/>
  <c r="E24"/>
  <c r="G24" s="1"/>
  <c r="I24" s="1"/>
  <c r="E25"/>
  <c r="G25" s="1"/>
  <c r="I25" s="1"/>
  <c r="E26"/>
  <c r="G26" s="1"/>
  <c r="I26" s="1"/>
  <c r="E27"/>
  <c r="G27" s="1"/>
  <c r="I27" s="1"/>
  <c r="E28"/>
  <c r="G28" s="1"/>
  <c r="I28" s="1"/>
  <c r="E29"/>
  <c r="G29" s="1"/>
  <c r="I29" s="1"/>
  <c r="E30"/>
  <c r="E31"/>
  <c r="G31" s="1"/>
  <c r="I31" s="1"/>
  <c r="E32"/>
  <c r="G32" s="1"/>
  <c r="I32" s="1"/>
  <c r="E34"/>
  <c r="G34" s="1"/>
  <c r="I34" s="1"/>
  <c r="E35"/>
  <c r="G35" s="1"/>
  <c r="I35" s="1"/>
  <c r="E36"/>
  <c r="G36" s="1"/>
  <c r="I36" s="1"/>
  <c r="E38"/>
  <c r="G38" s="1"/>
  <c r="J40" l="1"/>
  <c r="J39" s="1"/>
  <c r="J5" s="1"/>
  <c r="I6"/>
  <c r="D59"/>
  <c r="F59"/>
  <c r="H59"/>
  <c r="C59"/>
  <c r="E63"/>
  <c r="G63" s="1"/>
  <c r="I63" s="1"/>
  <c r="E61"/>
  <c r="G61" s="1"/>
  <c r="I61" s="1"/>
  <c r="E60"/>
  <c r="G60" s="1"/>
  <c r="I60" s="1"/>
  <c r="E58"/>
  <c r="G58" s="1"/>
  <c r="I58" s="1"/>
  <c r="E55"/>
  <c r="G55" s="1"/>
  <c r="I55" s="1"/>
  <c r="E56"/>
  <c r="G56" s="1"/>
  <c r="I56" s="1"/>
  <c r="E57"/>
  <c r="G57" s="1"/>
  <c r="I57" s="1"/>
  <c r="E53"/>
  <c r="G53" s="1"/>
  <c r="I53" s="1"/>
  <c r="E54"/>
  <c r="G54" s="1"/>
  <c r="I54" s="1"/>
  <c r="E46"/>
  <c r="G46" s="1"/>
  <c r="E47"/>
  <c r="G47" s="1"/>
  <c r="I47" s="1"/>
  <c r="E48"/>
  <c r="G48" s="1"/>
  <c r="I48" s="1"/>
  <c r="E49"/>
  <c r="G49" s="1"/>
  <c r="I49" s="1"/>
  <c r="E50"/>
  <c r="G50" s="1"/>
  <c r="I50" s="1"/>
  <c r="E51"/>
  <c r="G51" s="1"/>
  <c r="I51" s="1"/>
  <c r="E45"/>
  <c r="G45" s="1"/>
  <c r="I45" s="1"/>
  <c r="E43"/>
  <c r="G43" s="1"/>
  <c r="I43" s="1"/>
  <c r="E42"/>
  <c r="G42" s="1"/>
  <c r="N5" l="1"/>
  <c r="O5"/>
  <c r="K5"/>
  <c r="L5"/>
  <c r="I59"/>
  <c r="G59"/>
  <c r="E59"/>
  <c r="G41"/>
  <c r="I42"/>
  <c r="I41" s="1"/>
  <c r="G44"/>
  <c r="I46"/>
  <c r="I44" s="1"/>
  <c r="G40" l="1"/>
  <c r="I40"/>
  <c r="G39" l="1"/>
  <c r="G5" s="1"/>
  <c r="I39"/>
  <c r="I5" s="1"/>
  <c r="D41"/>
  <c r="E41"/>
  <c r="F41"/>
  <c r="H41"/>
  <c r="D44"/>
  <c r="E44"/>
  <c r="F44"/>
  <c r="H44"/>
  <c r="C44"/>
  <c r="C41"/>
  <c r="D40" l="1"/>
  <c r="F40"/>
  <c r="H40"/>
  <c r="E40"/>
  <c r="C40"/>
  <c r="F39" l="1"/>
  <c r="F5" s="1"/>
  <c r="H39"/>
  <c r="H5" s="1"/>
  <c r="E39"/>
  <c r="E5" s="1"/>
  <c r="C5"/>
  <c r="C39"/>
  <c r="D39"/>
  <c r="D5" s="1"/>
</calcChain>
</file>

<file path=xl/sharedStrings.xml><?xml version="1.0" encoding="utf-8"?>
<sst xmlns="http://schemas.openxmlformats.org/spreadsheetml/2006/main" count="187" uniqueCount="162">
  <si>
    <t xml:space="preserve">Наименование </t>
  </si>
  <si>
    <t>000 2 02 00000 00 0000 000</t>
  </si>
  <si>
    <t>Дотации бюджетам городских округов на поддержку мер по обеспечению сбалансированности бюджетов на реализацию мероприятий, связанных с обеспечением санитарно-эпидемиологической безопасности при подготовке к проведению общероссийского голосования по вопросу одобрения изменений в Конситуцию Российской Федерации</t>
  </si>
  <si>
    <t xml:space="preserve"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
</t>
  </si>
  <si>
    <t xml:space="preserve"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
</t>
  </si>
  <si>
    <t xml:space="preserve">Субсидии бюджетам городских округов на создание новых мест дополнительного образования детей
</t>
  </si>
  <si>
    <t>Субсидия бюджетам городских округов на поддержку отрасли культуры</t>
  </si>
  <si>
    <t xml:space="preserve">Субсидии бюджетам городских округов на реализацию мероприятий по обеспечению жильем молодых семей
</t>
  </si>
  <si>
    <t>Субсидии бюджетам городских округов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</si>
  <si>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Прочие субсидии бюджетам городских округов</t>
  </si>
  <si>
    <t>Субвенции бюджетам бюджетной системы Российской Федерации</t>
  </si>
  <si>
    <t>Субвенции бюджетам городских округов на государственную регистрацию актов гражданского состояния</t>
  </si>
  <si>
    <t xml:space="preserve">Субвенции бюджетам городских округов на выплату единовременного пособия при всех формах устройства детей, лишенных родительского попечения, в семью
</t>
  </si>
  <si>
    <t>Субвенции бюджетам городских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</si>
  <si>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Субвенции бюджетам городских округов на выполнение передаваемых полномочий субъектов Российской Федерации</t>
  </si>
  <si>
    <t>Иные межбюджетные трансферты</t>
  </si>
  <si>
    <t>Межбюджетные трансферты, передаваемые бюджетам городских округов на реализацию программ местного развития и обеспечения занятости для шахтерских городов и поселков</t>
  </si>
  <si>
    <t>Прочие межбюджетные трансферты, передаваемые бюджетам городских округов</t>
  </si>
  <si>
    <t>Межбюджетные трансферты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</si>
  <si>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000 2 02 20000 00 0000 000</t>
  </si>
  <si>
    <t>2 02 25519 04 0000 000</t>
  </si>
  <si>
    <t>000 2 02 30000 00 0000 000</t>
  </si>
  <si>
    <t>000 2 02 40000 00 0000 000</t>
  </si>
  <si>
    <t>Дотации бюджетам бюджетной системы Российской Федерации</t>
  </si>
  <si>
    <t>000 2 02 10000 00 0000 000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</si>
  <si>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</si>
  <si>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</si>
  <si>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000 2 00 00000 00 0000 000</t>
  </si>
  <si>
    <t>000 1 00 00000 00 0000 000</t>
  </si>
  <si>
    <t>НАЛОГОВЫЕ И НЕНАЛОГОВЫЕ ДОХОДЫ</t>
  </si>
  <si>
    <t>000 1 01 02000 01 0000 110</t>
  </si>
  <si>
    <t>Налоги на прибыль, доходы</t>
  </si>
  <si>
    <t>000 1 01 00000 01 0000 000</t>
  </si>
  <si>
    <t>Налог на доходы физических лиц</t>
  </si>
  <si>
    <t>000 1 03 00000 00 0000 000</t>
  </si>
  <si>
    <t>Налоги на товары(работы, услуги), реализуемые на территории Российской Федерации</t>
  </si>
  <si>
    <t>000 1 03 02000 01 0000 110</t>
  </si>
  <si>
    <t>Акцизы по подакцизным товарам (продукции), производимым на территории Российской Федерации</t>
  </si>
  <si>
    <t>000 1 05 00000 00 0000 000</t>
  </si>
  <si>
    <t>Налоги на совокупный доход</t>
  </si>
  <si>
    <t>000 1 05 02000 02 0000 110</t>
  </si>
  <si>
    <t>Единый налог на вмененный доход для отдельных видов деятельности</t>
  </si>
  <si>
    <t>000 1 05 03000 01 0000 110</t>
  </si>
  <si>
    <t>Единый сельскохозяйственный налог</t>
  </si>
  <si>
    <t>000 1 05 04000 02 0000 110</t>
  </si>
  <si>
    <t>Налог, взимаемый в связи с применением патентной системы налогообложения</t>
  </si>
  <si>
    <t>000 1 06 00000 00 0000 000</t>
  </si>
  <si>
    <t>Налоги на имущество</t>
  </si>
  <si>
    <t>000 1 06 01000 00 0000 110</t>
  </si>
  <si>
    <t>Налог на имущество физических лиц</t>
  </si>
  <si>
    <t>000 1 06 06000 00 0000 110</t>
  </si>
  <si>
    <t>Земельный налог</t>
  </si>
  <si>
    <t>000 1 08 00000 00 0000 000</t>
  </si>
  <si>
    <t>Государственная пошлина</t>
  </si>
  <si>
    <t>Государственная пошлина по делам, рассматриваемым в судах общей юрисдикции, мировыми судьями</t>
  </si>
  <si>
    <t>000 1 11 00000 00 0000 000</t>
  </si>
  <si>
    <t>Доходы от использования имущества, находящегося в государственной и муниципальной собственности</t>
  </si>
  <si>
    <t>000 1 11 01040 04 0000 120</t>
  </si>
  <si>
    <t>000 1 08 03000 01 0000 110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</si>
  <si>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</si>
  <si>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000 1 11 05012 04 0000 120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</si>
  <si>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</si>
  <si>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000 1 11 05034 04 0000 120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</si>
  <si>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</si>
  <si>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000 1 11 09044 04 0000 120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</si>
  <si>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атакже имущества муниципальных унитарных предприятий, в том числе казенных)</t>
  </si>
  <si>
    <t>000 1 12 00000 00 0000 000</t>
  </si>
  <si>
    <t>Платежи при пользовании природными ресурсами</t>
  </si>
  <si>
    <t>000 1 12 01000 01 0000 120</t>
  </si>
  <si>
    <t>Плата за негативное воздействие на окружающую среду</t>
  </si>
  <si>
    <t>000 1 13 00000 00 0000 000</t>
  </si>
  <si>
    <t>Доходы от оказания платных услуг и компенсации затрат государства</t>
  </si>
  <si>
    <t>000 1 13 01994 04 0000 130</t>
  </si>
  <si>
    <t>Прочие доходы от оказания платных услуг (работ) получателями средств бюджетов городских округов</t>
  </si>
  <si>
    <t>000 1 13 02994 04 0000 130</t>
  </si>
  <si>
    <t>Прочие доходы от компенсации затрат бюджетов городских округов</t>
  </si>
  <si>
    <t>000 1 14 00000 00 0000 000</t>
  </si>
  <si>
    <t>Доходы от продажи материальных и нематериальных активов</t>
  </si>
  <si>
    <t>000 1 14 02043 04 0000 410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</si>
  <si>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</si>
  <si>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000 1 14 06012 04 0000 430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</si>
  <si>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</si>
  <si>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000 1 16 00000 00 0000 000</t>
  </si>
  <si>
    <t>Штрафы, санкции, возмещение ущерба</t>
  </si>
  <si>
    <t>000 1 17 00000 00 0000 000</t>
  </si>
  <si>
    <t>Прочие неналоговые доходы</t>
  </si>
  <si>
    <t>000 1 17 05040 04 0000 180</t>
  </si>
  <si>
    <t>Прочие неналоговые доходы бюджетов городских округов</t>
  </si>
  <si>
    <t>000 1 11 07014 04 0000 120</t>
  </si>
  <si>
    <t>Доходы от перечисления части прибыли, остающейся после уплаты налогов и иных обяязательных платежей муниципальных унитарных предприятий, созданных городскими округами</t>
  </si>
  <si>
    <t>000 2 02 15002 04 0000 150</t>
  </si>
  <si>
    <t>000 2 02 15853 04 0000 150</t>
  </si>
  <si>
    <t>000 2 02 20299 04 0000 150</t>
  </si>
  <si>
    <t>000 2 02 20302 04 0000 150</t>
  </si>
  <si>
    <t>000 2 02 25491 04 0000 150</t>
  </si>
  <si>
    <t>000 2 02 25497 04 0000 150</t>
  </si>
  <si>
    <t>000 2 02 25555 04 0000 150</t>
  </si>
  <si>
    <t>000 2 02 29999 04 0000 150</t>
  </si>
  <si>
    <t>000 2 02 30024 04 0000 150</t>
  </si>
  <si>
    <t>000 2 02 30029 04 0000 150</t>
  </si>
  <si>
    <t>000 2 02 35120 04 0000 150</t>
  </si>
  <si>
    <t>000 2 02 35930 04 0000 150</t>
  </si>
  <si>
    <t>000 2 02 35260 04 0000 150</t>
  </si>
  <si>
    <t>000 2 02 35304 04 0000 150</t>
  </si>
  <si>
    <t>000 2 02 45156 04 0000 150</t>
  </si>
  <si>
    <t>000 2 02 45303 04 0000 150</t>
  </si>
  <si>
    <t>000 2 02 49999 04 0000 150</t>
  </si>
  <si>
    <t>Решение Думы ПГО  о внесении изменений в бюджет
№ 182-Р от 31.01.2020</t>
  </si>
  <si>
    <t>Решение Думы ПГО  о внесении изменений в бюджет
№ 196-Р 14.05.2020</t>
  </si>
  <si>
    <t>2020 год</t>
  </si>
  <si>
    <t>Изменения январь</t>
  </si>
  <si>
    <t>Изменения май</t>
  </si>
  <si>
    <t>Изменения декабрь</t>
  </si>
  <si>
    <t>Код бюджетной классификации</t>
  </si>
  <si>
    <t>000 0 00 00000 00 0000 000</t>
  </si>
  <si>
    <t>ДОХОДЫ, ВСЕГО</t>
  </si>
  <si>
    <t>(рублей)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</si>
  <si>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</si>
  <si>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</si>
  <si>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городских округов на поддержку мер по обеспечению сбалансированности бюджетов</t>
  </si>
  <si>
    <t>Субсидии бюджетам бюджетной системы Российской Федерации (межбюджетные субсидии)</t>
  </si>
  <si>
    <t>Сведения о фактических поступлениях доходов в бюджет Партизанского городского округа в 2020 году</t>
  </si>
  <si>
    <t>Первоначально утвержденные значения, решение Думы ПГО  
№ 169-Р 10.12.2019</t>
  </si>
  <si>
    <t>Уточненные значения в редакции решения Думы ПГО  о внесении изменений в бюджет
№ 200-Р 29.12.2020</t>
  </si>
  <si>
    <t>Фактические поступления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</si>
  <si>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</si>
  <si>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</si>
  <si>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000 2 19 60010 04 0000 150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</si>
  <si>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</si>
  <si>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>000 2 02 49001 04 0000 150</t>
  </si>
  <si>
    <t>Межбюджетные трансферты, передаваемые бюджетам городских округов, за счет средств резервного фонда Правительства Российской Федерации</t>
  </si>
  <si>
    <t>Сравнение фактических поступлений с превоначально утвержденными значениями</t>
  </si>
  <si>
    <t>Сумма</t>
  </si>
  <si>
    <t>%</t>
  </si>
  <si>
    <t>Сравнение фактических поступлений с уточненными значениями</t>
  </si>
  <si>
    <t>--</t>
  </si>
  <si>
    <t>Пояснение отклонений фактических поступлений и первоначально утвержденных значений</t>
  </si>
  <si>
    <t>возврат остатков целевых межбюджетных трансфертов, неиспользованных в 2019 году</t>
  </si>
  <si>
    <t>поступили дополнительные объемы дотации на повышение МРОТ, на финансовое обеспечение исполнения расходных обязательств МО при недостатке собственных доходов местных бюджетов, в связи со снижением поступлений доходов, в связи с дополнительными расходами бюджетов МО в 2020 г., связанных с пандемией новой коронавирусной инфекции, а также в целях снижения объема долговых обязательств МО и объема просроченной кредиторской задолженности</t>
  </si>
  <si>
    <t>поступили дополнительные объемы дотации</t>
  </si>
  <si>
    <t>доходы поступили в размере, необходимом для оплаты заключенных и зарегистрированных в Росреестре контрактов на приобретение квартир и произведенных расходов по возмещению собственникам за изымаемые жилые помещения в аварийных домах</t>
  </si>
  <si>
    <t>поступили субвенции в объеме, необходимом для оплаты денежных обязательств</t>
  </si>
  <si>
    <t>ввиду отсутствия денежных обязательств субвенции на указанные цели не поступали</t>
  </si>
  <si>
    <t>поступили субсидии в объеме, необходимом для оплаты денежных обязательств</t>
  </si>
  <si>
    <t>поступили иные межбюджетные трансферты в объеме, необходимом для оплаты денежных обязательств</t>
  </si>
  <si>
    <t>000 1 14 02042 04 0000 440</t>
  </si>
  <si>
    <t>Доходы от реализации имущества, находящегося в оперативном управлении учреждений, находящихся в ведении органов управления городских округов (за исключением имущества муниципальных бюджетных и автономных учреждений), в части реализации материальных запасов по указанному имуществу</t>
  </si>
  <si>
    <t>000 1 17 01040 04 0000 180</t>
  </si>
  <si>
    <t>Невыясненные поступления, зачисляемые в бюджеты городских округов</t>
  </si>
  <si>
    <t>перевыполнение связано с ростом фонда оплаты труда по данным статистической отчетности на 7,7%</t>
  </si>
  <si>
    <t>перевыполнение связано с увеличением налогооблагаемой базы ООО "Лазурный" и ООО "ДЭМ-Лазурное КСП"</t>
  </si>
  <si>
    <t>перевыполнение связано с оплатой налогоплательщиками задолженности прошлых лет</t>
  </si>
  <si>
    <t>перевыполнение свзано с увеличением количества обращений юридических и физических лиц для совершения юридически значимых действий</t>
  </si>
  <si>
    <t>невыполнение плана связано со снижением объемов реализации нефтепродуктов в период пандемии</t>
  </si>
  <si>
    <t>невыполнение плана поступлений в связи с принятыми мерами поддержки субъектов малого предпринимательства в период пандемии в виде снижения ставок налога с 15% до 10% и 12,5% соответственно для отдельных видов деятельности</t>
  </si>
  <si>
    <t>невыполнение плана в связи с принятыми мерами поддержки субъектов малого предпринимательства в период пандемии в виде снижения на 25% размера потенциально возможного к получению годового дохода для отдельных видов деятельности, а также изменение федерального законодательства</t>
  </si>
  <si>
    <t>невыполнение связано с расторжением договоров аренды с ООО "Сучан-Уголь"</t>
  </si>
  <si>
    <t xml:space="preserve">невыполнение плана в связи со снижением  поступлений платы за наем жилых помещений в связи с продолжающейся приватизацией жилья и  неуплатой платежей населением </t>
  </si>
  <si>
    <t>перевыполнение плана в связи с увеличением платежей по отдельным налогоплательщикам (филиал КГУП "Примтеплоэнерго", ОАО "ДГК"</t>
  </si>
  <si>
    <t>перевыполнение плана в связи с поступлением разовых платежей в счет компенсации восстановительной стоимости за снос зеленых насаждений от  ООО "Сучан-Уголь" и ООО "Титан-Энергоресурс"</t>
  </si>
  <si>
    <t>невыполнение плана в связи со снижением количества заявок на выкуп земельных участков</t>
  </si>
  <si>
    <t>перевыполнение плана в связи с увеличением поступлений платы за размещение нестационарных торговых объектов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</si>
</sst>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0"/>
      <color rgb="FF000000"/>
      <name val="Arial Cyr"/>
    </font>
    <font>
      <sz val="8"/>
      <color rgb="FF000000"/>
      <name val="Arial Cyr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1" fontId="1" fillId="0" borderId="2">
      <alignment horizontal="center" vertical="top" shrinkToFit="1"/>
    </xf>
    <xf numFmtId="0" fontId="1" fillId="0" borderId="2">
      <alignment horizontal="left" vertical="top" wrapText="1"/>
    </xf>
    <xf numFmtId="49" fontId="2" fillId="0" borderId="3">
      <alignment horizontal="center"/>
    </xf>
    <xf numFmtId="0" fontId="2" fillId="0" borderId="4">
      <alignment horizontal="left" wrapText="1" indent="2"/>
    </xf>
    <xf numFmtId="9" fontId="12" fillId="0" borderId="0" applyFont="0" applyFill="0" applyBorder="0" applyAlignment="0" applyProtection="0"/>
  </cellStyleXfs>
  <cellXfs count="49">
    <xf numFmtId="0" fontId="0" fillId="0" borderId="0" xfId="0"/>
    <xf numFmtId="0" fontId="4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vertical="top" wrapText="1"/>
    </xf>
    <xf numFmtId="49" fontId="6" fillId="0" borderId="0" xfId="0" applyNumberFormat="1" applyFont="1" applyAlignment="1">
      <alignment horizontal="left"/>
    </xf>
    <xf numFmtId="0" fontId="6" fillId="0" borderId="0" xfId="0" applyFont="1" applyAlignment="1">
      <alignment wrapText="1"/>
    </xf>
    <xf numFmtId="0" fontId="6" fillId="0" borderId="0" xfId="0" applyFont="1"/>
    <xf numFmtId="0" fontId="6" fillId="0" borderId="1" xfId="0" applyFont="1" applyBorder="1" applyAlignment="1">
      <alignment wrapText="1"/>
    </xf>
    <xf numFmtId="1" fontId="3" fillId="0" borderId="2" xfId="1" applyNumberFormat="1" applyFont="1" applyProtection="1">
      <alignment horizontal="center" vertical="top" shrinkToFit="1"/>
    </xf>
    <xf numFmtId="0" fontId="7" fillId="0" borderId="1" xfId="0" applyFont="1" applyBorder="1" applyAlignment="1">
      <alignment wrapText="1"/>
    </xf>
    <xf numFmtId="4" fontId="6" fillId="0" borderId="1" xfId="0" applyNumberFormat="1" applyFont="1" applyBorder="1" applyAlignment="1">
      <alignment wrapText="1"/>
    </xf>
    <xf numFmtId="1" fontId="8" fillId="0" borderId="2" xfId="1" applyNumberFormat="1" applyFont="1" applyProtection="1">
      <alignment horizontal="center" vertical="top" shrinkToFit="1"/>
    </xf>
    <xf numFmtId="4" fontId="7" fillId="0" borderId="1" xfId="0" applyNumberFormat="1" applyFont="1" applyBorder="1" applyAlignment="1">
      <alignment wrapText="1"/>
    </xf>
    <xf numFmtId="0" fontId="7" fillId="0" borderId="0" xfId="0" applyFont="1" applyAlignment="1">
      <alignment wrapText="1"/>
    </xf>
    <xf numFmtId="0" fontId="9" fillId="0" borderId="0" xfId="0" applyFont="1"/>
    <xf numFmtId="4" fontId="9" fillId="0" borderId="1" xfId="0" applyNumberFormat="1" applyFont="1" applyBorder="1" applyAlignment="1">
      <alignment wrapText="1"/>
    </xf>
    <xf numFmtId="4" fontId="10" fillId="0" borderId="1" xfId="0" applyNumberFormat="1" applyFont="1" applyBorder="1" applyAlignment="1">
      <alignment wrapText="1"/>
    </xf>
    <xf numFmtId="49" fontId="7" fillId="0" borderId="1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4" fontId="7" fillId="0" borderId="1" xfId="0" applyNumberFormat="1" applyFont="1" applyBorder="1" applyAlignment="1">
      <alignment vertical="top" wrapText="1"/>
    </xf>
    <xf numFmtId="4" fontId="10" fillId="0" borderId="1" xfId="0" applyNumberFormat="1" applyFont="1" applyBorder="1" applyAlignment="1">
      <alignment vertical="top" wrapText="1"/>
    </xf>
    <xf numFmtId="4" fontId="6" fillId="0" borderId="1" xfId="0" applyNumberFormat="1" applyFont="1" applyBorder="1" applyAlignment="1">
      <alignment vertical="top" wrapText="1"/>
    </xf>
    <xf numFmtId="4" fontId="9" fillId="0" borderId="1" xfId="0" applyNumberFormat="1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" fontId="3" fillId="0" borderId="5" xfId="1" applyNumberFormat="1" applyFont="1" applyBorder="1" applyProtection="1">
      <alignment horizontal="center" vertical="top" shrinkToFit="1"/>
    </xf>
    <xf numFmtId="10" fontId="6" fillId="0" borderId="0" xfId="5" applyNumberFormat="1" applyFont="1"/>
    <xf numFmtId="10" fontId="6" fillId="0" borderId="1" xfId="5" applyNumberFormat="1" applyFont="1" applyBorder="1" applyAlignment="1">
      <alignment wrapText="1"/>
    </xf>
    <xf numFmtId="10" fontId="7" fillId="0" borderId="1" xfId="5" applyNumberFormat="1" applyFont="1" applyBorder="1" applyAlignment="1">
      <alignment wrapText="1"/>
    </xf>
    <xf numFmtId="10" fontId="7" fillId="0" borderId="1" xfId="5" applyNumberFormat="1" applyFont="1" applyBorder="1" applyAlignment="1">
      <alignment vertical="top" wrapText="1"/>
    </xf>
    <xf numFmtId="10" fontId="6" fillId="0" borderId="1" xfId="5" applyNumberFormat="1" applyFont="1" applyBorder="1" applyAlignment="1">
      <alignment vertical="top" wrapText="1"/>
    </xf>
    <xf numFmtId="10" fontId="6" fillId="0" borderId="1" xfId="5" quotePrefix="1" applyNumberFormat="1" applyFont="1" applyBorder="1" applyAlignment="1">
      <alignment wrapText="1"/>
    </xf>
    <xf numFmtId="10" fontId="7" fillId="0" borderId="1" xfId="5" quotePrefix="1" applyNumberFormat="1" applyFont="1" applyBorder="1" applyAlignment="1">
      <alignment wrapText="1"/>
    </xf>
    <xf numFmtId="1" fontId="8" fillId="0" borderId="10" xfId="1" applyNumberFormat="1" applyFont="1" applyBorder="1" applyProtection="1">
      <alignment horizontal="center" vertical="top" shrinkToFit="1"/>
    </xf>
    <xf numFmtId="0" fontId="8" fillId="0" borderId="1" xfId="2" applyNumberFormat="1" applyFont="1" applyBorder="1" applyProtection="1">
      <alignment horizontal="left" vertical="top" wrapText="1"/>
    </xf>
    <xf numFmtId="0" fontId="8" fillId="0" borderId="1" xfId="4" applyNumberFormat="1" applyFont="1" applyBorder="1" applyAlignment="1" applyProtection="1">
      <alignment horizontal="left" wrapText="1"/>
    </xf>
    <xf numFmtId="1" fontId="3" fillId="0" borderId="10" xfId="1" applyNumberFormat="1" applyFont="1" applyBorder="1" applyProtection="1">
      <alignment horizontal="center" vertical="top" shrinkToFit="1"/>
    </xf>
    <xf numFmtId="0" fontId="3" fillId="0" borderId="1" xfId="2" applyNumberFormat="1" applyFont="1" applyBorder="1" applyProtection="1">
      <alignment horizontal="left" vertical="top" wrapText="1"/>
    </xf>
    <xf numFmtId="0" fontId="6" fillId="0" borderId="1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49" fontId="11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/>
    </xf>
    <xf numFmtId="49" fontId="6" fillId="0" borderId="1" xfId="0" applyNumberFormat="1" applyFont="1" applyBorder="1" applyAlignment="1">
      <alignment horizontal="center" wrapText="1"/>
    </xf>
  </cellXfs>
  <cellStyles count="6">
    <cellStyle name="xl23" xfId="1"/>
    <cellStyle name="xl30" xfId="4"/>
    <cellStyle name="xl41" xfId="3"/>
    <cellStyle name="xl44" xfId="2"/>
    <cellStyle name="Обычный" xfId="0" builtinId="0"/>
    <cellStyle name="Процентный" xfId="5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67"/>
  <sheetViews>
    <sheetView tabSelected="1" zoomScale="80" zoomScaleNormal="80" workbookViewId="0">
      <pane xSplit="2" ySplit="4" topLeftCell="C35" activePane="bottomRight" state="frozen"/>
      <selection pane="topRight" activeCell="C1" sqref="C1"/>
      <selection pane="bottomLeft" activeCell="A3" sqref="A3"/>
      <selection pane="bottomRight" activeCell="S32" sqref="S32"/>
    </sheetView>
  </sheetViews>
  <sheetFormatPr defaultRowHeight="15.75"/>
  <cols>
    <col min="1" max="1" width="30.42578125" style="4" customWidth="1"/>
    <col min="2" max="2" width="52.140625" style="5" customWidth="1"/>
    <col min="3" max="3" width="20.85546875" style="6" customWidth="1"/>
    <col min="4" max="4" width="16" style="14" hidden="1" customWidth="1"/>
    <col min="5" max="5" width="22.7109375" style="6" hidden="1" customWidth="1"/>
    <col min="6" max="6" width="17.42578125" style="14" hidden="1" customWidth="1"/>
    <col min="7" max="7" width="20.140625" style="6" hidden="1" customWidth="1"/>
    <col min="8" max="8" width="16.85546875" style="14" hidden="1" customWidth="1"/>
    <col min="9" max="11" width="23.140625" style="6" customWidth="1"/>
    <col min="12" max="12" width="13.28515625" style="29" customWidth="1"/>
    <col min="13" max="13" width="35.7109375" style="6" customWidth="1"/>
    <col min="14" max="14" width="21" style="6" customWidth="1"/>
    <col min="15" max="15" width="12.7109375" style="29" customWidth="1"/>
    <col min="16" max="16384" width="9.140625" style="6"/>
  </cols>
  <sheetData>
    <row r="1" spans="1:15" ht="18.75">
      <c r="A1" s="46" t="s">
        <v>121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</row>
    <row r="2" spans="1:15">
      <c r="O2" s="29" t="s">
        <v>116</v>
      </c>
    </row>
    <row r="3" spans="1:15" ht="45.75" customHeight="1">
      <c r="A3" s="48" t="s">
        <v>113</v>
      </c>
      <c r="B3" s="41" t="s">
        <v>0</v>
      </c>
      <c r="C3" s="47" t="s">
        <v>109</v>
      </c>
      <c r="D3" s="47"/>
      <c r="E3" s="47"/>
      <c r="F3" s="47"/>
      <c r="G3" s="47"/>
      <c r="H3" s="47"/>
      <c r="I3" s="47"/>
      <c r="J3" s="41" t="s">
        <v>124</v>
      </c>
      <c r="K3" s="41" t="s">
        <v>131</v>
      </c>
      <c r="L3" s="41"/>
      <c r="M3" s="44" t="s">
        <v>136</v>
      </c>
      <c r="N3" s="42" t="s">
        <v>134</v>
      </c>
      <c r="O3" s="43"/>
    </row>
    <row r="4" spans="1:15" s="5" customFormat="1" ht="94.5">
      <c r="A4" s="48"/>
      <c r="B4" s="41"/>
      <c r="C4" s="7" t="s">
        <v>122</v>
      </c>
      <c r="D4" s="25" t="s">
        <v>110</v>
      </c>
      <c r="E4" s="25" t="s">
        <v>107</v>
      </c>
      <c r="F4" s="25" t="s">
        <v>111</v>
      </c>
      <c r="G4" s="25" t="s">
        <v>108</v>
      </c>
      <c r="H4" s="25" t="s">
        <v>112</v>
      </c>
      <c r="I4" s="7" t="s">
        <v>123</v>
      </c>
      <c r="J4" s="41"/>
      <c r="K4" s="7" t="s">
        <v>132</v>
      </c>
      <c r="L4" s="30" t="s">
        <v>133</v>
      </c>
      <c r="M4" s="45"/>
      <c r="N4" s="7" t="s">
        <v>132</v>
      </c>
      <c r="O4" s="30" t="s">
        <v>133</v>
      </c>
    </row>
    <row r="5" spans="1:15" s="13" customFormat="1">
      <c r="A5" s="26" t="s">
        <v>114</v>
      </c>
      <c r="B5" s="27" t="s">
        <v>115</v>
      </c>
      <c r="C5" s="12">
        <f>C6+C39</f>
        <v>1135033670.6900001</v>
      </c>
      <c r="D5" s="12">
        <f t="shared" ref="D5:J5" si="0">D6+D39</f>
        <v>73470090.530000001</v>
      </c>
      <c r="E5" s="12">
        <f t="shared" si="0"/>
        <v>1208503761.22</v>
      </c>
      <c r="F5" s="12">
        <f t="shared" si="0"/>
        <v>180689276.65000001</v>
      </c>
      <c r="G5" s="12">
        <f t="shared" si="0"/>
        <v>1389193037.8699999</v>
      </c>
      <c r="H5" s="12">
        <f t="shared" si="0"/>
        <v>24189505.449999999</v>
      </c>
      <c r="I5" s="12">
        <f t="shared" si="0"/>
        <v>1413382543.3199999</v>
      </c>
      <c r="J5" s="12">
        <f t="shared" si="0"/>
        <v>1443233150.23</v>
      </c>
      <c r="K5" s="12">
        <f>C5-J5</f>
        <v>-308199479.53999996</v>
      </c>
      <c r="L5" s="31">
        <f>J5/C5</f>
        <v>1.2715333364098722</v>
      </c>
      <c r="M5" s="12"/>
      <c r="N5" s="12">
        <f>I5-J5</f>
        <v>-29850606.910000086</v>
      </c>
      <c r="O5" s="31">
        <f>J5/I5</f>
        <v>1.0211199770727901</v>
      </c>
    </row>
    <row r="6" spans="1:15" s="5" customFormat="1">
      <c r="A6" s="17" t="s">
        <v>28</v>
      </c>
      <c r="B6" s="9" t="s">
        <v>29</v>
      </c>
      <c r="C6" s="12">
        <v>583139997.25</v>
      </c>
      <c r="D6" s="16">
        <v>0</v>
      </c>
      <c r="E6" s="12">
        <f>C6+D6</f>
        <v>583139997.25</v>
      </c>
      <c r="F6" s="16">
        <v>0</v>
      </c>
      <c r="G6" s="12">
        <f>E6+F6</f>
        <v>583139997.25</v>
      </c>
      <c r="H6" s="16">
        <v>-7231243.8399999999</v>
      </c>
      <c r="I6" s="12">
        <f>G6+H6</f>
        <v>575908753.40999997</v>
      </c>
      <c r="J6" s="12">
        <v>612767338.45000005</v>
      </c>
      <c r="K6" s="12">
        <f t="shared" ref="K6:K65" si="1">C6-J6</f>
        <v>-29627341.200000048</v>
      </c>
      <c r="L6" s="31">
        <f t="shared" ref="L6:L60" si="2">J6/C6</f>
        <v>1.0508065667587854</v>
      </c>
      <c r="M6" s="12"/>
      <c r="N6" s="12">
        <f t="shared" ref="N6:N65" si="3">I6-J6</f>
        <v>-36858585.040000081</v>
      </c>
      <c r="O6" s="31">
        <f t="shared" ref="O6:O63" si="4">J6/I6</f>
        <v>1.064000737654633</v>
      </c>
    </row>
    <row r="7" spans="1:15" s="5" customFormat="1">
      <c r="A7" s="17" t="s">
        <v>32</v>
      </c>
      <c r="B7" s="9" t="s">
        <v>31</v>
      </c>
      <c r="C7" s="12">
        <v>436536000</v>
      </c>
      <c r="D7" s="16">
        <v>0</v>
      </c>
      <c r="E7" s="12">
        <f t="shared" ref="E7:I38" si="5">C7+D7</f>
        <v>436536000</v>
      </c>
      <c r="F7" s="16">
        <v>0</v>
      </c>
      <c r="G7" s="12">
        <f t="shared" si="5"/>
        <v>436536000</v>
      </c>
      <c r="H7" s="16">
        <v>0</v>
      </c>
      <c r="I7" s="12">
        <f t="shared" si="5"/>
        <v>436536000</v>
      </c>
      <c r="J7" s="12">
        <v>465880368.44</v>
      </c>
      <c r="K7" s="12">
        <f t="shared" si="1"/>
        <v>-29344368.439999998</v>
      </c>
      <c r="L7" s="31">
        <f t="shared" si="2"/>
        <v>1.0672209587296351</v>
      </c>
      <c r="M7" s="12"/>
      <c r="N7" s="12">
        <f t="shared" si="3"/>
        <v>-29344368.439999998</v>
      </c>
      <c r="O7" s="31">
        <f t="shared" si="4"/>
        <v>1.0672209587296351</v>
      </c>
    </row>
    <row r="8" spans="1:15" s="5" customFormat="1" ht="63">
      <c r="A8" s="18" t="s">
        <v>30</v>
      </c>
      <c r="B8" s="7" t="s">
        <v>33</v>
      </c>
      <c r="C8" s="10">
        <v>436536000</v>
      </c>
      <c r="D8" s="15">
        <v>0</v>
      </c>
      <c r="E8" s="10">
        <f t="shared" si="5"/>
        <v>436536000</v>
      </c>
      <c r="F8" s="15">
        <v>0</v>
      </c>
      <c r="G8" s="10">
        <f t="shared" si="5"/>
        <v>436536000</v>
      </c>
      <c r="H8" s="15">
        <v>0</v>
      </c>
      <c r="I8" s="10">
        <f t="shared" si="5"/>
        <v>436536000</v>
      </c>
      <c r="J8" s="10">
        <v>465880368.44</v>
      </c>
      <c r="K8" s="10">
        <f t="shared" si="1"/>
        <v>-29344368.439999998</v>
      </c>
      <c r="L8" s="30">
        <f t="shared" si="2"/>
        <v>1.0672209587296351</v>
      </c>
      <c r="M8" s="10" t="s">
        <v>149</v>
      </c>
      <c r="N8" s="10">
        <f t="shared" si="3"/>
        <v>-29344368.439999998</v>
      </c>
      <c r="O8" s="30">
        <f t="shared" si="4"/>
        <v>1.0672209587296351</v>
      </c>
    </row>
    <row r="9" spans="1:15" s="5" customFormat="1" ht="36" customHeight="1">
      <c r="A9" s="17" t="s">
        <v>34</v>
      </c>
      <c r="B9" s="19" t="s">
        <v>35</v>
      </c>
      <c r="C9" s="12">
        <v>23300000</v>
      </c>
      <c r="D9" s="16">
        <v>0</v>
      </c>
      <c r="E9" s="12">
        <f t="shared" si="5"/>
        <v>23300000</v>
      </c>
      <c r="F9" s="16">
        <v>0</v>
      </c>
      <c r="G9" s="12">
        <f t="shared" si="5"/>
        <v>23300000</v>
      </c>
      <c r="H9" s="16">
        <v>-1500000</v>
      </c>
      <c r="I9" s="12">
        <f t="shared" si="5"/>
        <v>21800000</v>
      </c>
      <c r="J9" s="12">
        <v>21615375.190000001</v>
      </c>
      <c r="K9" s="12">
        <f t="shared" si="1"/>
        <v>1684624.8099999987</v>
      </c>
      <c r="L9" s="31">
        <f t="shared" si="2"/>
        <v>0.92769850600858372</v>
      </c>
      <c r="M9" s="12"/>
      <c r="N9" s="12">
        <f t="shared" si="3"/>
        <v>184624.80999999866</v>
      </c>
      <c r="O9" s="31">
        <f t="shared" si="4"/>
        <v>0.99153097201834872</v>
      </c>
    </row>
    <row r="10" spans="1:15" s="5" customFormat="1" ht="63">
      <c r="A10" s="18" t="s">
        <v>36</v>
      </c>
      <c r="B10" s="20" t="s">
        <v>37</v>
      </c>
      <c r="C10" s="10">
        <v>23300000</v>
      </c>
      <c r="D10" s="15">
        <v>0</v>
      </c>
      <c r="E10" s="10">
        <f t="shared" si="5"/>
        <v>23300000</v>
      </c>
      <c r="F10" s="15">
        <v>0</v>
      </c>
      <c r="G10" s="10">
        <f t="shared" si="5"/>
        <v>23300000</v>
      </c>
      <c r="H10" s="15">
        <v>-1500000</v>
      </c>
      <c r="I10" s="10">
        <f t="shared" si="5"/>
        <v>21800000</v>
      </c>
      <c r="J10" s="10">
        <v>21615375.190000001</v>
      </c>
      <c r="K10" s="10">
        <f t="shared" si="1"/>
        <v>1684624.8099999987</v>
      </c>
      <c r="L10" s="30">
        <f t="shared" si="2"/>
        <v>0.92769850600858372</v>
      </c>
      <c r="M10" s="10" t="s">
        <v>153</v>
      </c>
      <c r="N10" s="10">
        <f t="shared" si="3"/>
        <v>184624.80999999866</v>
      </c>
      <c r="O10" s="30">
        <f t="shared" si="4"/>
        <v>0.99153097201834872</v>
      </c>
    </row>
    <row r="11" spans="1:15" s="5" customFormat="1">
      <c r="A11" s="17" t="s">
        <v>38</v>
      </c>
      <c r="B11" s="19" t="s">
        <v>39</v>
      </c>
      <c r="C11" s="12">
        <v>26287000</v>
      </c>
      <c r="D11" s="16">
        <v>0</v>
      </c>
      <c r="E11" s="12">
        <f t="shared" si="5"/>
        <v>26287000</v>
      </c>
      <c r="F11" s="16">
        <v>0</v>
      </c>
      <c r="G11" s="12">
        <f t="shared" si="5"/>
        <v>26287000</v>
      </c>
      <c r="H11" s="16">
        <v>-3719300</v>
      </c>
      <c r="I11" s="12">
        <f t="shared" si="5"/>
        <v>22567700</v>
      </c>
      <c r="J11" s="12">
        <v>23646565</v>
      </c>
      <c r="K11" s="12">
        <f t="shared" si="1"/>
        <v>2640435</v>
      </c>
      <c r="L11" s="31">
        <f t="shared" si="2"/>
        <v>0.89955358161829035</v>
      </c>
      <c r="M11" s="12"/>
      <c r="N11" s="12">
        <f t="shared" si="3"/>
        <v>-1078865</v>
      </c>
      <c r="O11" s="31">
        <f t="shared" si="4"/>
        <v>1.0478057134754539</v>
      </c>
    </row>
    <row r="12" spans="1:15" s="5" customFormat="1" ht="126">
      <c r="A12" s="18" t="s">
        <v>40</v>
      </c>
      <c r="B12" s="20" t="s">
        <v>41</v>
      </c>
      <c r="C12" s="10">
        <v>24049000</v>
      </c>
      <c r="D12" s="15">
        <v>0</v>
      </c>
      <c r="E12" s="10">
        <f t="shared" si="5"/>
        <v>24049000</v>
      </c>
      <c r="F12" s="15">
        <v>0</v>
      </c>
      <c r="G12" s="10">
        <f t="shared" si="5"/>
        <v>24049000</v>
      </c>
      <c r="H12" s="15">
        <v>-4649000</v>
      </c>
      <c r="I12" s="10">
        <f t="shared" si="5"/>
        <v>19400000</v>
      </c>
      <c r="J12" s="10">
        <v>20324399</v>
      </c>
      <c r="K12" s="10">
        <f t="shared" si="1"/>
        <v>3724601</v>
      </c>
      <c r="L12" s="30">
        <f t="shared" si="2"/>
        <v>0.84512449582103211</v>
      </c>
      <c r="M12" s="10" t="s">
        <v>154</v>
      </c>
      <c r="N12" s="10">
        <f t="shared" si="3"/>
        <v>-924399</v>
      </c>
      <c r="O12" s="30">
        <f t="shared" si="4"/>
        <v>1.0476494329896908</v>
      </c>
    </row>
    <row r="13" spans="1:15" s="5" customFormat="1" ht="63">
      <c r="A13" s="18" t="s">
        <v>42</v>
      </c>
      <c r="B13" s="20" t="s">
        <v>43</v>
      </c>
      <c r="C13" s="10">
        <v>607000</v>
      </c>
      <c r="D13" s="15">
        <v>0</v>
      </c>
      <c r="E13" s="10">
        <f t="shared" si="5"/>
        <v>607000</v>
      </c>
      <c r="F13" s="15">
        <v>0</v>
      </c>
      <c r="G13" s="10">
        <f t="shared" si="5"/>
        <v>607000</v>
      </c>
      <c r="H13" s="15">
        <v>1660700</v>
      </c>
      <c r="I13" s="10">
        <f t="shared" si="5"/>
        <v>2267700</v>
      </c>
      <c r="J13" s="10">
        <v>2267968.41</v>
      </c>
      <c r="K13" s="10">
        <f t="shared" si="1"/>
        <v>-1660968.4100000001</v>
      </c>
      <c r="L13" s="30">
        <f t="shared" si="2"/>
        <v>3.7363565238879737</v>
      </c>
      <c r="M13" s="10" t="s">
        <v>150</v>
      </c>
      <c r="N13" s="10">
        <f t="shared" si="3"/>
        <v>-268.41000000014901</v>
      </c>
      <c r="O13" s="30">
        <f t="shared" si="4"/>
        <v>1.0001183622172245</v>
      </c>
    </row>
    <row r="14" spans="1:15" s="5" customFormat="1" ht="173.25">
      <c r="A14" s="18" t="s">
        <v>44</v>
      </c>
      <c r="B14" s="20" t="s">
        <v>45</v>
      </c>
      <c r="C14" s="10">
        <v>1631000</v>
      </c>
      <c r="D14" s="15">
        <v>0</v>
      </c>
      <c r="E14" s="10">
        <f t="shared" si="5"/>
        <v>1631000</v>
      </c>
      <c r="F14" s="15">
        <v>0</v>
      </c>
      <c r="G14" s="10">
        <f t="shared" si="5"/>
        <v>1631000</v>
      </c>
      <c r="H14" s="15">
        <v>-731000</v>
      </c>
      <c r="I14" s="10">
        <f t="shared" si="5"/>
        <v>900000</v>
      </c>
      <c r="J14" s="10">
        <v>1054197.5900000001</v>
      </c>
      <c r="K14" s="10">
        <f t="shared" si="1"/>
        <v>576802.40999999992</v>
      </c>
      <c r="L14" s="30">
        <f t="shared" si="2"/>
        <v>0.64635045370938082</v>
      </c>
      <c r="M14" s="10" t="s">
        <v>155</v>
      </c>
      <c r="N14" s="10">
        <f t="shared" si="3"/>
        <v>-154197.59000000008</v>
      </c>
      <c r="O14" s="30">
        <f t="shared" si="4"/>
        <v>1.1713306555555556</v>
      </c>
    </row>
    <row r="15" spans="1:15" s="5" customFormat="1">
      <c r="A15" s="17" t="s">
        <v>46</v>
      </c>
      <c r="B15" s="19" t="s">
        <v>47</v>
      </c>
      <c r="C15" s="12">
        <v>39300000</v>
      </c>
      <c r="D15" s="16">
        <v>0</v>
      </c>
      <c r="E15" s="12">
        <f t="shared" si="5"/>
        <v>39300000</v>
      </c>
      <c r="F15" s="16">
        <v>0</v>
      </c>
      <c r="G15" s="12">
        <f t="shared" si="5"/>
        <v>39300000</v>
      </c>
      <c r="H15" s="16">
        <v>-2215823</v>
      </c>
      <c r="I15" s="12">
        <f t="shared" si="5"/>
        <v>37084177</v>
      </c>
      <c r="J15" s="12">
        <v>41224343.850000001</v>
      </c>
      <c r="K15" s="12">
        <f t="shared" si="1"/>
        <v>-1924343.8500000015</v>
      </c>
      <c r="L15" s="31">
        <f t="shared" si="2"/>
        <v>1.0489654923664122</v>
      </c>
      <c r="M15" s="12"/>
      <c r="N15" s="12">
        <f t="shared" si="3"/>
        <v>-4140166.8500000015</v>
      </c>
      <c r="O15" s="31">
        <f t="shared" si="4"/>
        <v>1.1116424088365235</v>
      </c>
    </row>
    <row r="16" spans="1:15" s="5" customFormat="1" ht="47.25">
      <c r="A16" s="18" t="s">
        <v>48</v>
      </c>
      <c r="B16" s="20" t="s">
        <v>49</v>
      </c>
      <c r="C16" s="10">
        <v>14100000</v>
      </c>
      <c r="D16" s="15">
        <v>0</v>
      </c>
      <c r="E16" s="10">
        <f t="shared" si="5"/>
        <v>14100000</v>
      </c>
      <c r="F16" s="15">
        <v>0</v>
      </c>
      <c r="G16" s="10">
        <f t="shared" si="5"/>
        <v>14100000</v>
      </c>
      <c r="H16" s="15">
        <v>0</v>
      </c>
      <c r="I16" s="10">
        <f t="shared" si="5"/>
        <v>14100000</v>
      </c>
      <c r="J16" s="10">
        <v>17240520.91</v>
      </c>
      <c r="K16" s="10">
        <f t="shared" si="1"/>
        <v>-3140520.91</v>
      </c>
      <c r="L16" s="30">
        <f t="shared" si="2"/>
        <v>1.2227319794326241</v>
      </c>
      <c r="M16" s="10" t="s">
        <v>151</v>
      </c>
      <c r="N16" s="10">
        <f t="shared" si="3"/>
        <v>-3140520.91</v>
      </c>
      <c r="O16" s="30">
        <f t="shared" si="4"/>
        <v>1.2227319794326241</v>
      </c>
    </row>
    <row r="17" spans="1:15" s="5" customFormat="1">
      <c r="A17" s="18" t="s">
        <v>50</v>
      </c>
      <c r="B17" s="20" t="s">
        <v>51</v>
      </c>
      <c r="C17" s="10">
        <v>25200000</v>
      </c>
      <c r="D17" s="15">
        <v>0</v>
      </c>
      <c r="E17" s="10">
        <f t="shared" si="5"/>
        <v>25200000</v>
      </c>
      <c r="F17" s="15">
        <v>0</v>
      </c>
      <c r="G17" s="10">
        <f t="shared" si="5"/>
        <v>25200000</v>
      </c>
      <c r="H17" s="15">
        <v>-2215823</v>
      </c>
      <c r="I17" s="10">
        <f t="shared" si="5"/>
        <v>22984177</v>
      </c>
      <c r="J17" s="10">
        <v>23983822.940000001</v>
      </c>
      <c r="K17" s="10">
        <f t="shared" si="1"/>
        <v>1216177.0599999987</v>
      </c>
      <c r="L17" s="30">
        <f t="shared" si="2"/>
        <v>0.95173900555555557</v>
      </c>
      <c r="M17" s="10"/>
      <c r="N17" s="10">
        <f t="shared" si="3"/>
        <v>-999645.94000000134</v>
      </c>
      <c r="O17" s="30">
        <f t="shared" si="4"/>
        <v>1.0434927881037463</v>
      </c>
    </row>
    <row r="18" spans="1:15" s="5" customFormat="1">
      <c r="A18" s="17" t="s">
        <v>52</v>
      </c>
      <c r="B18" s="19" t="s">
        <v>53</v>
      </c>
      <c r="C18" s="12">
        <v>8000000</v>
      </c>
      <c r="D18" s="16">
        <v>0</v>
      </c>
      <c r="E18" s="12">
        <f t="shared" si="5"/>
        <v>8000000</v>
      </c>
      <c r="F18" s="16">
        <v>0</v>
      </c>
      <c r="G18" s="12">
        <f t="shared" si="5"/>
        <v>8000000</v>
      </c>
      <c r="H18" s="16">
        <v>800000</v>
      </c>
      <c r="I18" s="12">
        <f t="shared" si="5"/>
        <v>8800000</v>
      </c>
      <c r="J18" s="12">
        <v>9176637.8100000005</v>
      </c>
      <c r="K18" s="12">
        <f t="shared" si="1"/>
        <v>-1176637.8100000005</v>
      </c>
      <c r="L18" s="31">
        <f t="shared" si="2"/>
        <v>1.1470797262500001</v>
      </c>
      <c r="M18" s="12"/>
      <c r="N18" s="12">
        <f t="shared" si="3"/>
        <v>-376637.81000000052</v>
      </c>
      <c r="O18" s="31">
        <f t="shared" si="4"/>
        <v>1.0427997511363638</v>
      </c>
    </row>
    <row r="19" spans="1:15" s="5" customFormat="1" ht="78.75">
      <c r="A19" s="18" t="s">
        <v>58</v>
      </c>
      <c r="B19" s="20" t="s">
        <v>54</v>
      </c>
      <c r="C19" s="10">
        <v>8000000</v>
      </c>
      <c r="D19" s="15">
        <v>0</v>
      </c>
      <c r="E19" s="10">
        <f t="shared" si="5"/>
        <v>8000000</v>
      </c>
      <c r="F19" s="15">
        <v>0</v>
      </c>
      <c r="G19" s="10">
        <f t="shared" si="5"/>
        <v>8000000</v>
      </c>
      <c r="H19" s="15">
        <v>800000</v>
      </c>
      <c r="I19" s="10">
        <f t="shared" si="5"/>
        <v>8800000</v>
      </c>
      <c r="J19" s="10">
        <v>9176637.8100000005</v>
      </c>
      <c r="K19" s="10">
        <f t="shared" si="1"/>
        <v>-1176637.8100000005</v>
      </c>
      <c r="L19" s="30">
        <f t="shared" si="2"/>
        <v>1.1470797262500001</v>
      </c>
      <c r="M19" s="10" t="s">
        <v>152</v>
      </c>
      <c r="N19" s="10">
        <f t="shared" si="3"/>
        <v>-376637.81000000052</v>
      </c>
      <c r="O19" s="30">
        <f t="shared" si="4"/>
        <v>1.0427997511363638</v>
      </c>
    </row>
    <row r="20" spans="1:15" s="5" customFormat="1" ht="47.25">
      <c r="A20" s="17" t="s">
        <v>55</v>
      </c>
      <c r="B20" s="19" t="s">
        <v>56</v>
      </c>
      <c r="C20" s="12">
        <v>42500000</v>
      </c>
      <c r="D20" s="16">
        <v>0</v>
      </c>
      <c r="E20" s="12">
        <f t="shared" si="5"/>
        <v>42500000</v>
      </c>
      <c r="F20" s="16">
        <v>0</v>
      </c>
      <c r="G20" s="12">
        <f t="shared" si="5"/>
        <v>42500000</v>
      </c>
      <c r="H20" s="16">
        <v>-3891320</v>
      </c>
      <c r="I20" s="12">
        <f t="shared" si="5"/>
        <v>38608680</v>
      </c>
      <c r="J20" s="12">
        <v>39857143.850000001</v>
      </c>
      <c r="K20" s="12">
        <f t="shared" si="1"/>
        <v>2642856.1499999985</v>
      </c>
      <c r="L20" s="31">
        <f t="shared" si="2"/>
        <v>0.93781514941176469</v>
      </c>
      <c r="M20" s="12"/>
      <c r="N20" s="12">
        <f t="shared" si="3"/>
        <v>-1248463.8500000015</v>
      </c>
      <c r="O20" s="31">
        <f t="shared" si="4"/>
        <v>1.0323363515665389</v>
      </c>
    </row>
    <row r="21" spans="1:15" s="5" customFormat="1" ht="63">
      <c r="A21" s="18" t="s">
        <v>57</v>
      </c>
      <c r="B21" s="20" t="s">
        <v>59</v>
      </c>
      <c r="C21" s="10">
        <v>0</v>
      </c>
      <c r="D21" s="15">
        <v>0</v>
      </c>
      <c r="E21" s="10">
        <f t="shared" si="5"/>
        <v>0</v>
      </c>
      <c r="F21" s="15">
        <v>0</v>
      </c>
      <c r="G21" s="10">
        <f t="shared" si="5"/>
        <v>0</v>
      </c>
      <c r="H21" s="15">
        <v>134880</v>
      </c>
      <c r="I21" s="10">
        <f t="shared" si="5"/>
        <v>134880</v>
      </c>
      <c r="J21" s="10">
        <v>134880.66</v>
      </c>
      <c r="K21" s="10">
        <f t="shared" si="1"/>
        <v>-134880.66</v>
      </c>
      <c r="L21" s="30" t="e">
        <f t="shared" si="2"/>
        <v>#DIV/0!</v>
      </c>
      <c r="M21" s="10"/>
      <c r="N21" s="10">
        <f t="shared" si="3"/>
        <v>-0.66000000000349246</v>
      </c>
      <c r="O21" s="30">
        <f t="shared" si="4"/>
        <v>1.0000048932384342</v>
      </c>
    </row>
    <row r="22" spans="1:15" s="5" customFormat="1" ht="110.25">
      <c r="A22" s="18" t="s">
        <v>60</v>
      </c>
      <c r="B22" s="20" t="s">
        <v>61</v>
      </c>
      <c r="C22" s="10">
        <v>30700000</v>
      </c>
      <c r="D22" s="15">
        <v>0</v>
      </c>
      <c r="E22" s="10">
        <f t="shared" si="5"/>
        <v>30700000</v>
      </c>
      <c r="F22" s="15">
        <v>0</v>
      </c>
      <c r="G22" s="10">
        <f t="shared" si="5"/>
        <v>30700000</v>
      </c>
      <c r="H22" s="15">
        <v>-3200000</v>
      </c>
      <c r="I22" s="10">
        <f t="shared" si="5"/>
        <v>27500000</v>
      </c>
      <c r="J22" s="10">
        <v>28282601.629999999</v>
      </c>
      <c r="K22" s="10">
        <f t="shared" si="1"/>
        <v>2417398.370000001</v>
      </c>
      <c r="L22" s="30">
        <f t="shared" si="2"/>
        <v>0.92125738208469055</v>
      </c>
      <c r="M22" s="10" t="s">
        <v>156</v>
      </c>
      <c r="N22" s="10">
        <f t="shared" si="3"/>
        <v>-782601.62999999896</v>
      </c>
      <c r="O22" s="30">
        <f t="shared" si="4"/>
        <v>1.0284582410909091</v>
      </c>
    </row>
    <row r="23" spans="1:15" s="5" customFormat="1" ht="94.5">
      <c r="A23" s="18" t="s">
        <v>62</v>
      </c>
      <c r="B23" s="20" t="s">
        <v>63</v>
      </c>
      <c r="C23" s="10">
        <v>8200000</v>
      </c>
      <c r="D23" s="15">
        <v>0</v>
      </c>
      <c r="E23" s="10">
        <f t="shared" si="5"/>
        <v>8200000</v>
      </c>
      <c r="F23" s="15">
        <v>0</v>
      </c>
      <c r="G23" s="10">
        <f t="shared" si="5"/>
        <v>8200000</v>
      </c>
      <c r="H23" s="15">
        <v>-200000</v>
      </c>
      <c r="I23" s="10">
        <f t="shared" si="5"/>
        <v>8000000</v>
      </c>
      <c r="J23" s="10">
        <v>8238257.5899999999</v>
      </c>
      <c r="K23" s="10">
        <f t="shared" si="1"/>
        <v>-38257.589999999851</v>
      </c>
      <c r="L23" s="30">
        <f t="shared" si="2"/>
        <v>1.0046655597560976</v>
      </c>
      <c r="M23" s="10"/>
      <c r="N23" s="10">
        <f t="shared" si="3"/>
        <v>-238257.58999999985</v>
      </c>
      <c r="O23" s="30">
        <f t="shared" si="4"/>
        <v>1.02978219875</v>
      </c>
    </row>
    <row r="24" spans="1:15" s="5" customFormat="1" ht="78.75">
      <c r="A24" s="18" t="s">
        <v>88</v>
      </c>
      <c r="B24" s="20" t="s">
        <v>89</v>
      </c>
      <c r="C24" s="10">
        <v>0</v>
      </c>
      <c r="D24" s="15">
        <v>0</v>
      </c>
      <c r="E24" s="10">
        <f t="shared" si="5"/>
        <v>0</v>
      </c>
      <c r="F24" s="15">
        <v>0</v>
      </c>
      <c r="G24" s="10">
        <f t="shared" si="5"/>
        <v>0</v>
      </c>
      <c r="H24" s="15">
        <v>15800</v>
      </c>
      <c r="I24" s="10">
        <f t="shared" si="5"/>
        <v>15800</v>
      </c>
      <c r="J24" s="10">
        <v>15893</v>
      </c>
      <c r="K24" s="10">
        <f t="shared" si="1"/>
        <v>-15893</v>
      </c>
      <c r="L24" s="30" t="e">
        <f t="shared" si="2"/>
        <v>#DIV/0!</v>
      </c>
      <c r="M24" s="10"/>
      <c r="N24" s="10">
        <f t="shared" si="3"/>
        <v>-93</v>
      </c>
      <c r="O24" s="30">
        <f t="shared" si="4"/>
        <v>1.0058860759493671</v>
      </c>
    </row>
    <row r="25" spans="1:15" s="5" customFormat="1" ht="94.5">
      <c r="A25" s="18" t="s">
        <v>64</v>
      </c>
      <c r="B25" s="20" t="s">
        <v>65</v>
      </c>
      <c r="C25" s="10">
        <v>3600000</v>
      </c>
      <c r="D25" s="15">
        <v>0</v>
      </c>
      <c r="E25" s="10">
        <f t="shared" si="5"/>
        <v>3600000</v>
      </c>
      <c r="F25" s="15">
        <v>0</v>
      </c>
      <c r="G25" s="10">
        <f t="shared" si="5"/>
        <v>3600000</v>
      </c>
      <c r="H25" s="15">
        <v>-642000</v>
      </c>
      <c r="I25" s="10">
        <f t="shared" si="5"/>
        <v>2958000</v>
      </c>
      <c r="J25" s="10">
        <v>3185510.97</v>
      </c>
      <c r="K25" s="10">
        <f t="shared" si="1"/>
        <v>414489.0299999998</v>
      </c>
      <c r="L25" s="30">
        <f t="shared" si="2"/>
        <v>0.88486415833333343</v>
      </c>
      <c r="M25" s="10" t="s">
        <v>157</v>
      </c>
      <c r="N25" s="10">
        <f t="shared" si="3"/>
        <v>-227510.9700000002</v>
      </c>
      <c r="O25" s="30">
        <f t="shared" si="4"/>
        <v>1.0769137829614606</v>
      </c>
    </row>
    <row r="26" spans="1:15" s="5" customFormat="1" ht="24.75" customHeight="1">
      <c r="A26" s="17" t="s">
        <v>66</v>
      </c>
      <c r="B26" s="19" t="s">
        <v>67</v>
      </c>
      <c r="C26" s="21">
        <v>1145000</v>
      </c>
      <c r="D26" s="22">
        <v>0</v>
      </c>
      <c r="E26" s="21">
        <f t="shared" si="5"/>
        <v>1145000</v>
      </c>
      <c r="F26" s="22">
        <v>0</v>
      </c>
      <c r="G26" s="21">
        <f t="shared" si="5"/>
        <v>1145000</v>
      </c>
      <c r="H26" s="22">
        <v>1755000</v>
      </c>
      <c r="I26" s="21">
        <f t="shared" si="5"/>
        <v>2900000</v>
      </c>
      <c r="J26" s="21">
        <v>3062191.16</v>
      </c>
      <c r="K26" s="21">
        <f t="shared" si="1"/>
        <v>-1917191.1600000001</v>
      </c>
      <c r="L26" s="32">
        <f t="shared" si="2"/>
        <v>2.6744027598253277</v>
      </c>
      <c r="M26" s="21"/>
      <c r="N26" s="21">
        <f t="shared" si="3"/>
        <v>-162191.16000000015</v>
      </c>
      <c r="O26" s="32">
        <f t="shared" si="4"/>
        <v>1.0559279862068967</v>
      </c>
    </row>
    <row r="27" spans="1:15" s="5" customFormat="1" ht="78.75">
      <c r="A27" s="18" t="s">
        <v>68</v>
      </c>
      <c r="B27" s="20" t="s">
        <v>69</v>
      </c>
      <c r="C27" s="23">
        <v>1145000</v>
      </c>
      <c r="D27" s="24">
        <v>0</v>
      </c>
      <c r="E27" s="23">
        <f t="shared" si="5"/>
        <v>1145000</v>
      </c>
      <c r="F27" s="24">
        <v>0</v>
      </c>
      <c r="G27" s="23">
        <f t="shared" si="5"/>
        <v>1145000</v>
      </c>
      <c r="H27" s="24">
        <v>1755000</v>
      </c>
      <c r="I27" s="23">
        <f t="shared" si="5"/>
        <v>2900000</v>
      </c>
      <c r="J27" s="23">
        <v>3062191.16</v>
      </c>
      <c r="K27" s="23">
        <f t="shared" si="1"/>
        <v>-1917191.1600000001</v>
      </c>
      <c r="L27" s="33">
        <f t="shared" si="2"/>
        <v>2.6744027598253277</v>
      </c>
      <c r="M27" s="23" t="s">
        <v>158</v>
      </c>
      <c r="N27" s="23">
        <f t="shared" si="3"/>
        <v>-162191.16000000015</v>
      </c>
      <c r="O27" s="33">
        <f t="shared" si="4"/>
        <v>1.0559279862068967</v>
      </c>
    </row>
    <row r="28" spans="1:15" s="5" customFormat="1" ht="31.5">
      <c r="A28" s="17" t="s">
        <v>70</v>
      </c>
      <c r="B28" s="19" t="s">
        <v>71</v>
      </c>
      <c r="C28" s="12">
        <v>740000</v>
      </c>
      <c r="D28" s="16">
        <v>0</v>
      </c>
      <c r="E28" s="12">
        <f t="shared" si="5"/>
        <v>740000</v>
      </c>
      <c r="F28" s="16">
        <v>0</v>
      </c>
      <c r="G28" s="12">
        <f t="shared" si="5"/>
        <v>740000</v>
      </c>
      <c r="H28" s="16">
        <v>362200</v>
      </c>
      <c r="I28" s="12">
        <f t="shared" si="5"/>
        <v>1102200</v>
      </c>
      <c r="J28" s="12">
        <v>1100917.8700000001</v>
      </c>
      <c r="K28" s="12">
        <f t="shared" si="1"/>
        <v>-360917.87000000011</v>
      </c>
      <c r="L28" s="31">
        <f t="shared" si="2"/>
        <v>1.4877268513513515</v>
      </c>
      <c r="M28" s="12"/>
      <c r="N28" s="12">
        <f t="shared" si="3"/>
        <v>1282.1299999998882</v>
      </c>
      <c r="O28" s="31">
        <f t="shared" si="4"/>
        <v>0.99883675376519698</v>
      </c>
    </row>
    <row r="29" spans="1:15" s="5" customFormat="1" ht="47.25">
      <c r="A29" s="18" t="s">
        <v>72</v>
      </c>
      <c r="B29" s="20" t="s">
        <v>73</v>
      </c>
      <c r="C29" s="10">
        <v>0</v>
      </c>
      <c r="D29" s="15">
        <v>0</v>
      </c>
      <c r="E29" s="10">
        <f t="shared" si="5"/>
        <v>0</v>
      </c>
      <c r="F29" s="15">
        <v>0</v>
      </c>
      <c r="G29" s="10">
        <f t="shared" si="5"/>
        <v>0</v>
      </c>
      <c r="H29" s="15">
        <v>2200</v>
      </c>
      <c r="I29" s="10">
        <f t="shared" si="5"/>
        <v>2200</v>
      </c>
      <c r="J29" s="10">
        <v>2200</v>
      </c>
      <c r="K29" s="10">
        <f t="shared" si="1"/>
        <v>-2200</v>
      </c>
      <c r="L29" s="30"/>
      <c r="M29" s="10"/>
      <c r="N29" s="10">
        <f t="shared" si="3"/>
        <v>0</v>
      </c>
      <c r="O29" s="30">
        <f t="shared" si="4"/>
        <v>1</v>
      </c>
    </row>
    <row r="30" spans="1:15" s="5" customFormat="1" ht="110.25">
      <c r="A30" s="18" t="s">
        <v>74</v>
      </c>
      <c r="B30" s="20" t="s">
        <v>75</v>
      </c>
      <c r="C30" s="10">
        <v>740000</v>
      </c>
      <c r="D30" s="15">
        <v>0</v>
      </c>
      <c r="E30" s="10">
        <f t="shared" si="5"/>
        <v>740000</v>
      </c>
      <c r="F30" s="15">
        <v>0</v>
      </c>
      <c r="G30" s="10">
        <f t="shared" si="5"/>
        <v>740000</v>
      </c>
      <c r="H30" s="15">
        <v>360000</v>
      </c>
      <c r="I30" s="10">
        <f t="shared" si="5"/>
        <v>1100000</v>
      </c>
      <c r="J30" s="10">
        <v>1098717.8700000001</v>
      </c>
      <c r="K30" s="10">
        <f t="shared" si="1"/>
        <v>-358717.87000000011</v>
      </c>
      <c r="L30" s="30">
        <f t="shared" si="2"/>
        <v>1.4847538783783785</v>
      </c>
      <c r="M30" s="10" t="s">
        <v>159</v>
      </c>
      <c r="N30" s="10">
        <f t="shared" si="3"/>
        <v>1282.1299999998882</v>
      </c>
      <c r="O30" s="30">
        <f t="shared" si="4"/>
        <v>0.99883442727272742</v>
      </c>
    </row>
    <row r="31" spans="1:15" s="5" customFormat="1" ht="31.5">
      <c r="A31" s="17" t="s">
        <v>76</v>
      </c>
      <c r="B31" s="19" t="s">
        <v>77</v>
      </c>
      <c r="C31" s="12">
        <v>2000000</v>
      </c>
      <c r="D31" s="16">
        <v>0</v>
      </c>
      <c r="E31" s="12">
        <f t="shared" si="5"/>
        <v>2000000</v>
      </c>
      <c r="F31" s="16">
        <v>0</v>
      </c>
      <c r="G31" s="12">
        <f t="shared" si="5"/>
        <v>2000000</v>
      </c>
      <c r="H31" s="16">
        <v>-790000</v>
      </c>
      <c r="I31" s="12">
        <f t="shared" si="5"/>
        <v>1210000</v>
      </c>
      <c r="J31" s="12">
        <v>1399258.42</v>
      </c>
      <c r="K31" s="12">
        <f t="shared" si="1"/>
        <v>600741.58000000007</v>
      </c>
      <c r="L31" s="31">
        <f t="shared" si="2"/>
        <v>0.69962921</v>
      </c>
      <c r="M31" s="12"/>
      <c r="N31" s="12">
        <f t="shared" si="3"/>
        <v>-189258.41999999993</v>
      </c>
      <c r="O31" s="31">
        <f t="shared" si="4"/>
        <v>1.1564119173553717</v>
      </c>
    </row>
    <row r="32" spans="1:15" s="5" customFormat="1" ht="126">
      <c r="A32" s="18" t="s">
        <v>78</v>
      </c>
      <c r="B32" s="20" t="s">
        <v>79</v>
      </c>
      <c r="C32" s="10">
        <v>0</v>
      </c>
      <c r="D32" s="15">
        <v>0</v>
      </c>
      <c r="E32" s="10">
        <f t="shared" si="5"/>
        <v>0</v>
      </c>
      <c r="F32" s="15">
        <v>0</v>
      </c>
      <c r="G32" s="10">
        <f t="shared" si="5"/>
        <v>0</v>
      </c>
      <c r="H32" s="15">
        <v>510000</v>
      </c>
      <c r="I32" s="10">
        <f t="shared" si="5"/>
        <v>510000</v>
      </c>
      <c r="J32" s="10">
        <v>507735.6</v>
      </c>
      <c r="K32" s="10">
        <f t="shared" si="1"/>
        <v>-507735.6</v>
      </c>
      <c r="L32" s="30"/>
      <c r="M32" s="10"/>
      <c r="N32" s="10">
        <f t="shared" si="3"/>
        <v>2264.4000000000233</v>
      </c>
      <c r="O32" s="30">
        <f t="shared" si="4"/>
        <v>0.99556</v>
      </c>
    </row>
    <row r="33" spans="1:15" s="5" customFormat="1" ht="110.25">
      <c r="A33" s="18" t="s">
        <v>145</v>
      </c>
      <c r="B33" s="20" t="s">
        <v>146</v>
      </c>
      <c r="C33" s="10">
        <v>0</v>
      </c>
      <c r="D33" s="15"/>
      <c r="E33" s="10"/>
      <c r="F33" s="15"/>
      <c r="G33" s="10"/>
      <c r="H33" s="15"/>
      <c r="I33" s="10">
        <v>0</v>
      </c>
      <c r="J33" s="10">
        <v>5671.5</v>
      </c>
      <c r="K33" s="10">
        <f t="shared" si="1"/>
        <v>-5671.5</v>
      </c>
      <c r="L33" s="30"/>
      <c r="M33" s="10"/>
      <c r="N33" s="10"/>
      <c r="O33" s="30"/>
    </row>
    <row r="34" spans="1:15" s="5" customFormat="1" ht="63">
      <c r="A34" s="18" t="s">
        <v>80</v>
      </c>
      <c r="B34" s="20" t="s">
        <v>81</v>
      </c>
      <c r="C34" s="10">
        <v>2000000</v>
      </c>
      <c r="D34" s="15">
        <v>0</v>
      </c>
      <c r="E34" s="10">
        <f t="shared" si="5"/>
        <v>2000000</v>
      </c>
      <c r="F34" s="15">
        <v>0</v>
      </c>
      <c r="G34" s="10">
        <f t="shared" si="5"/>
        <v>2000000</v>
      </c>
      <c r="H34" s="15">
        <v>-1300000</v>
      </c>
      <c r="I34" s="10">
        <f t="shared" si="5"/>
        <v>700000</v>
      </c>
      <c r="J34" s="10">
        <v>885851.32</v>
      </c>
      <c r="K34" s="10">
        <f t="shared" si="1"/>
        <v>1114148.6800000002</v>
      </c>
      <c r="L34" s="30">
        <f t="shared" si="2"/>
        <v>0.44292566</v>
      </c>
      <c r="M34" s="10" t="s">
        <v>160</v>
      </c>
      <c r="N34" s="10">
        <f t="shared" si="3"/>
        <v>-185851.31999999995</v>
      </c>
      <c r="O34" s="30">
        <f t="shared" si="4"/>
        <v>1.2655018857142857</v>
      </c>
    </row>
    <row r="35" spans="1:15" s="5" customFormat="1">
      <c r="A35" s="17" t="s">
        <v>82</v>
      </c>
      <c r="B35" s="19" t="s">
        <v>83</v>
      </c>
      <c r="C35" s="12">
        <v>2332000</v>
      </c>
      <c r="D35" s="16">
        <v>0</v>
      </c>
      <c r="E35" s="12">
        <f t="shared" si="5"/>
        <v>2332000</v>
      </c>
      <c r="F35" s="16">
        <v>0</v>
      </c>
      <c r="G35" s="12">
        <f t="shared" si="5"/>
        <v>2332000</v>
      </c>
      <c r="H35" s="16">
        <v>1968000</v>
      </c>
      <c r="I35" s="12">
        <f t="shared" si="5"/>
        <v>4300000</v>
      </c>
      <c r="J35" s="12">
        <v>4760309.59</v>
      </c>
      <c r="K35" s="12">
        <f t="shared" si="1"/>
        <v>-2428309.59</v>
      </c>
      <c r="L35" s="31">
        <f t="shared" si="2"/>
        <v>2.0412991380789021</v>
      </c>
      <c r="M35" s="12"/>
      <c r="N35" s="12">
        <f t="shared" si="3"/>
        <v>-460309.58999999985</v>
      </c>
      <c r="O35" s="31">
        <f t="shared" si="4"/>
        <v>1.1070487418604651</v>
      </c>
    </row>
    <row r="36" spans="1:15" s="5" customFormat="1">
      <c r="A36" s="17" t="s">
        <v>84</v>
      </c>
      <c r="B36" s="19" t="s">
        <v>85</v>
      </c>
      <c r="C36" s="12">
        <v>999997.25</v>
      </c>
      <c r="D36" s="16">
        <v>0</v>
      </c>
      <c r="E36" s="12">
        <f t="shared" si="5"/>
        <v>999997.25</v>
      </c>
      <c r="F36" s="16">
        <v>0</v>
      </c>
      <c r="G36" s="12">
        <f t="shared" si="5"/>
        <v>999997.25</v>
      </c>
      <c r="H36" s="16">
        <v>-0.84</v>
      </c>
      <c r="I36" s="12">
        <f t="shared" si="5"/>
        <v>999996.41</v>
      </c>
      <c r="J36" s="12">
        <v>1044227.27</v>
      </c>
      <c r="K36" s="12">
        <f t="shared" si="1"/>
        <v>-44230.020000000019</v>
      </c>
      <c r="L36" s="31">
        <f t="shared" si="2"/>
        <v>1.0442301416328894</v>
      </c>
      <c r="M36" s="12"/>
      <c r="N36" s="12">
        <f t="shared" si="3"/>
        <v>-44230.859999999986</v>
      </c>
      <c r="O36" s="31">
        <f t="shared" si="4"/>
        <v>1.0442310187893575</v>
      </c>
    </row>
    <row r="37" spans="1:15" s="5" customFormat="1" ht="31.5">
      <c r="A37" s="18" t="s">
        <v>147</v>
      </c>
      <c r="B37" s="20" t="s">
        <v>148</v>
      </c>
      <c r="C37" s="10">
        <v>0</v>
      </c>
      <c r="D37" s="15"/>
      <c r="E37" s="10"/>
      <c r="F37" s="15"/>
      <c r="G37" s="10"/>
      <c r="H37" s="15"/>
      <c r="I37" s="10">
        <v>0</v>
      </c>
      <c r="J37" s="10">
        <v>-44213.34</v>
      </c>
      <c r="K37" s="10">
        <f t="shared" si="1"/>
        <v>44213.34</v>
      </c>
      <c r="L37" s="30"/>
      <c r="M37" s="12"/>
      <c r="N37" s="12"/>
      <c r="O37" s="31"/>
    </row>
    <row r="38" spans="1:15" s="5" customFormat="1" ht="63">
      <c r="A38" s="18" t="s">
        <v>86</v>
      </c>
      <c r="B38" s="20" t="s">
        <v>87</v>
      </c>
      <c r="C38" s="10">
        <v>999997.25</v>
      </c>
      <c r="D38" s="15">
        <v>0</v>
      </c>
      <c r="E38" s="10">
        <f t="shared" si="5"/>
        <v>999997.25</v>
      </c>
      <c r="F38" s="15">
        <v>0</v>
      </c>
      <c r="G38" s="10">
        <f t="shared" si="5"/>
        <v>999997.25</v>
      </c>
      <c r="H38" s="15">
        <v>-0.84</v>
      </c>
      <c r="I38" s="10">
        <v>999996.41</v>
      </c>
      <c r="J38" s="10">
        <v>1088440.6100000001</v>
      </c>
      <c r="K38" s="10">
        <f t="shared" si="1"/>
        <v>-88443.360000000102</v>
      </c>
      <c r="L38" s="30">
        <f t="shared" si="2"/>
        <v>1.088443603219909</v>
      </c>
      <c r="M38" s="10" t="s">
        <v>161</v>
      </c>
      <c r="N38" s="10">
        <f t="shared" si="3"/>
        <v>-88444.20000000007</v>
      </c>
      <c r="O38" s="30">
        <f t="shared" si="4"/>
        <v>1.0884445175158179</v>
      </c>
    </row>
    <row r="39" spans="1:15" s="13" customFormat="1">
      <c r="A39" s="36" t="s">
        <v>27</v>
      </c>
      <c r="B39" s="37" t="s">
        <v>117</v>
      </c>
      <c r="C39" s="12">
        <f t="shared" ref="C39:J39" si="6">C40+C64</f>
        <v>551893673.44000006</v>
      </c>
      <c r="D39" s="12">
        <f t="shared" si="6"/>
        <v>73470090.530000001</v>
      </c>
      <c r="E39" s="12">
        <f t="shared" si="6"/>
        <v>625363763.97000003</v>
      </c>
      <c r="F39" s="12">
        <f t="shared" si="6"/>
        <v>180689276.65000001</v>
      </c>
      <c r="G39" s="12">
        <f t="shared" si="6"/>
        <v>806053040.62</v>
      </c>
      <c r="H39" s="12">
        <f t="shared" si="6"/>
        <v>31420749.289999999</v>
      </c>
      <c r="I39" s="12">
        <f t="shared" si="6"/>
        <v>837473789.90999997</v>
      </c>
      <c r="J39" s="12">
        <f t="shared" si="6"/>
        <v>830465811.77999997</v>
      </c>
      <c r="K39" s="12">
        <f t="shared" si="1"/>
        <v>-278572138.33999991</v>
      </c>
      <c r="L39" s="31">
        <f t="shared" si="2"/>
        <v>1.5047568974720007</v>
      </c>
      <c r="M39" s="12"/>
      <c r="N39" s="12">
        <f t="shared" si="3"/>
        <v>7007978.1299999952</v>
      </c>
      <c r="O39" s="31">
        <f t="shared" si="4"/>
        <v>0.99163200303766752</v>
      </c>
    </row>
    <row r="40" spans="1:15" s="13" customFormat="1" ht="47.25">
      <c r="A40" s="36" t="s">
        <v>1</v>
      </c>
      <c r="B40" s="38" t="s">
        <v>118</v>
      </c>
      <c r="C40" s="12">
        <f t="shared" ref="C40:J40" si="7">C41+C44+C52+C59</f>
        <v>551893673.44000006</v>
      </c>
      <c r="D40" s="16">
        <f t="shared" si="7"/>
        <v>73470090.530000001</v>
      </c>
      <c r="E40" s="12">
        <f t="shared" si="7"/>
        <v>625363763.97000003</v>
      </c>
      <c r="F40" s="16">
        <f t="shared" si="7"/>
        <v>180689276.65000001</v>
      </c>
      <c r="G40" s="12">
        <f t="shared" si="7"/>
        <v>806053040.62</v>
      </c>
      <c r="H40" s="16">
        <f t="shared" si="7"/>
        <v>31420749.289999999</v>
      </c>
      <c r="I40" s="12">
        <f t="shared" si="7"/>
        <v>837473789.90999997</v>
      </c>
      <c r="J40" s="12">
        <f t="shared" si="7"/>
        <v>830483807.86000001</v>
      </c>
      <c r="K40" s="12">
        <f t="shared" si="1"/>
        <v>-278590134.41999996</v>
      </c>
      <c r="L40" s="31">
        <f t="shared" si="2"/>
        <v>1.5047895053471514</v>
      </c>
      <c r="M40" s="12"/>
      <c r="N40" s="12">
        <f t="shared" si="3"/>
        <v>6989982.0499999523</v>
      </c>
      <c r="O40" s="31">
        <f t="shared" si="4"/>
        <v>0.99165349156688098</v>
      </c>
    </row>
    <row r="41" spans="1:15" s="13" customFormat="1" ht="31.5">
      <c r="A41" s="36" t="s">
        <v>24</v>
      </c>
      <c r="B41" s="38" t="s">
        <v>23</v>
      </c>
      <c r="C41" s="12">
        <f>SUM(C42:C43)</f>
        <v>3693934</v>
      </c>
      <c r="D41" s="16">
        <f t="shared" ref="D41:I41" si="8">SUM(D42:D43)</f>
        <v>3895572.93</v>
      </c>
      <c r="E41" s="12">
        <f t="shared" si="8"/>
        <v>7589506.9299999997</v>
      </c>
      <c r="F41" s="16">
        <f t="shared" si="8"/>
        <v>10997387</v>
      </c>
      <c r="G41" s="12">
        <f t="shared" si="8"/>
        <v>18586893.93</v>
      </c>
      <c r="H41" s="16">
        <f t="shared" si="8"/>
        <v>17107342.449999999</v>
      </c>
      <c r="I41" s="12">
        <f t="shared" si="8"/>
        <v>35694236.379999995</v>
      </c>
      <c r="J41" s="12">
        <f t="shared" ref="J41" si="9">SUM(J42:J43)</f>
        <v>39625080.060000002</v>
      </c>
      <c r="K41" s="12">
        <f t="shared" si="1"/>
        <v>-35931146.060000002</v>
      </c>
      <c r="L41" s="31">
        <f t="shared" si="2"/>
        <v>10.727067689893756</v>
      </c>
      <c r="M41" s="12"/>
      <c r="N41" s="12">
        <f t="shared" si="3"/>
        <v>-3930843.6800000072</v>
      </c>
      <c r="O41" s="31">
        <f t="shared" si="4"/>
        <v>1.1101254454123164</v>
      </c>
    </row>
    <row r="42" spans="1:15" s="5" customFormat="1" ht="252">
      <c r="A42" s="39" t="s">
        <v>90</v>
      </c>
      <c r="B42" s="40" t="s">
        <v>119</v>
      </c>
      <c r="C42" s="10">
        <v>3693934</v>
      </c>
      <c r="D42" s="15">
        <v>3895572.93</v>
      </c>
      <c r="E42" s="10">
        <f>C42+D42</f>
        <v>7589506.9299999997</v>
      </c>
      <c r="F42" s="15">
        <v>10997387</v>
      </c>
      <c r="G42" s="10">
        <f>E42+F42</f>
        <v>18586893.93</v>
      </c>
      <c r="H42" s="15">
        <v>16519342.449999999</v>
      </c>
      <c r="I42" s="10">
        <f>G42+H42</f>
        <v>35106236.379999995</v>
      </c>
      <c r="J42" s="10">
        <v>39037080.060000002</v>
      </c>
      <c r="K42" s="10">
        <f t="shared" si="1"/>
        <v>-35343146.060000002</v>
      </c>
      <c r="L42" s="30">
        <f t="shared" si="2"/>
        <v>10.567887802001877</v>
      </c>
      <c r="M42" s="10" t="s">
        <v>138</v>
      </c>
      <c r="N42" s="10">
        <f t="shared" si="3"/>
        <v>-3930843.6800000072</v>
      </c>
      <c r="O42" s="30">
        <f t="shared" si="4"/>
        <v>1.1119699542113095</v>
      </c>
    </row>
    <row r="43" spans="1:15" s="5" customFormat="1" ht="126">
      <c r="A43" s="39" t="s">
        <v>91</v>
      </c>
      <c r="B43" s="1" t="s">
        <v>2</v>
      </c>
      <c r="C43" s="10">
        <v>0</v>
      </c>
      <c r="D43" s="15">
        <v>0</v>
      </c>
      <c r="E43" s="10">
        <f>C43+D43</f>
        <v>0</v>
      </c>
      <c r="F43" s="15">
        <v>0</v>
      </c>
      <c r="G43" s="10">
        <f>E43+F43</f>
        <v>0</v>
      </c>
      <c r="H43" s="15">
        <v>588000</v>
      </c>
      <c r="I43" s="10">
        <f>G43+H43</f>
        <v>588000</v>
      </c>
      <c r="J43" s="10">
        <v>588000</v>
      </c>
      <c r="K43" s="10">
        <f t="shared" si="1"/>
        <v>-588000</v>
      </c>
      <c r="L43" s="34" t="s">
        <v>135</v>
      </c>
      <c r="M43" s="10" t="s">
        <v>139</v>
      </c>
      <c r="N43" s="10">
        <f t="shared" si="3"/>
        <v>0</v>
      </c>
      <c r="O43" s="30">
        <f t="shared" si="4"/>
        <v>1</v>
      </c>
    </row>
    <row r="44" spans="1:15" s="13" customFormat="1" ht="47.25">
      <c r="A44" s="36" t="s">
        <v>19</v>
      </c>
      <c r="B44" s="38" t="s">
        <v>120</v>
      </c>
      <c r="C44" s="12">
        <f t="shared" ref="C44:J44" si="10">SUM(C45:C51)</f>
        <v>54664933.440000005</v>
      </c>
      <c r="D44" s="16">
        <f t="shared" si="10"/>
        <v>47996675</v>
      </c>
      <c r="E44" s="12">
        <f t="shared" si="10"/>
        <v>102661608.44</v>
      </c>
      <c r="F44" s="16">
        <f t="shared" si="10"/>
        <v>163356839.12</v>
      </c>
      <c r="G44" s="12">
        <f t="shared" si="10"/>
        <v>266018447.56</v>
      </c>
      <c r="H44" s="16">
        <f t="shared" si="10"/>
        <v>-2257262.9500000002</v>
      </c>
      <c r="I44" s="12">
        <f t="shared" si="10"/>
        <v>263761184.61000001</v>
      </c>
      <c r="J44" s="12">
        <f t="shared" si="10"/>
        <v>261176093.04000002</v>
      </c>
      <c r="K44" s="12">
        <f t="shared" si="1"/>
        <v>-206511159.60000002</v>
      </c>
      <c r="L44" s="31">
        <f t="shared" si="2"/>
        <v>4.7777629387707163</v>
      </c>
      <c r="M44" s="12"/>
      <c r="N44" s="12">
        <f t="shared" si="3"/>
        <v>2585091.5699999928</v>
      </c>
      <c r="O44" s="31">
        <f t="shared" si="4"/>
        <v>0.99019912056498249</v>
      </c>
    </row>
    <row r="45" spans="1:15" s="5" customFormat="1" ht="173.25">
      <c r="A45" s="8" t="s">
        <v>92</v>
      </c>
      <c r="B45" s="1" t="s">
        <v>3</v>
      </c>
      <c r="C45" s="10">
        <v>0</v>
      </c>
      <c r="D45" s="15">
        <v>0</v>
      </c>
      <c r="E45" s="10">
        <f>C45+D45</f>
        <v>0</v>
      </c>
      <c r="F45" s="15">
        <v>21617545.940000001</v>
      </c>
      <c r="G45" s="10">
        <f>E45+F45</f>
        <v>21617545.940000001</v>
      </c>
      <c r="H45" s="15">
        <v>0</v>
      </c>
      <c r="I45" s="10">
        <f>G45+H45</f>
        <v>21617545.940000001</v>
      </c>
      <c r="J45" s="10">
        <v>20831109.760000002</v>
      </c>
      <c r="K45" s="10">
        <f t="shared" si="1"/>
        <v>-20831109.760000002</v>
      </c>
      <c r="L45" s="34" t="s">
        <v>135</v>
      </c>
      <c r="M45" s="10" t="s">
        <v>140</v>
      </c>
      <c r="N45" s="10">
        <f t="shared" si="3"/>
        <v>786436.1799999997</v>
      </c>
      <c r="O45" s="30">
        <f t="shared" si="4"/>
        <v>0.96362046912342536</v>
      </c>
    </row>
    <row r="46" spans="1:15" s="5" customFormat="1" ht="157.5">
      <c r="A46" s="8" t="s">
        <v>93</v>
      </c>
      <c r="B46" s="1" t="s">
        <v>4</v>
      </c>
      <c r="C46" s="10">
        <v>5767580.1200000001</v>
      </c>
      <c r="D46" s="15">
        <v>0</v>
      </c>
      <c r="E46" s="10">
        <f t="shared" ref="E46:I61" si="11">C46+D46</f>
        <v>5767580.1200000001</v>
      </c>
      <c r="F46" s="15">
        <v>1865335.83</v>
      </c>
      <c r="G46" s="10">
        <f t="shared" si="11"/>
        <v>7632915.9500000002</v>
      </c>
      <c r="H46" s="15">
        <v>0</v>
      </c>
      <c r="I46" s="10">
        <f t="shared" si="11"/>
        <v>7632915.9500000002</v>
      </c>
      <c r="J46" s="10">
        <v>7311123.8200000003</v>
      </c>
      <c r="K46" s="10">
        <f t="shared" si="1"/>
        <v>-1543543.7000000002</v>
      </c>
      <c r="L46" s="30">
        <f t="shared" si="2"/>
        <v>1.2676241452888564</v>
      </c>
      <c r="M46" s="10" t="s">
        <v>140</v>
      </c>
      <c r="N46" s="10">
        <f t="shared" si="3"/>
        <v>321792.12999999989</v>
      </c>
      <c r="O46" s="30">
        <f t="shared" si="4"/>
        <v>0.95784152057903904</v>
      </c>
    </row>
    <row r="47" spans="1:15" s="5" customFormat="1" ht="63">
      <c r="A47" s="8" t="s">
        <v>94</v>
      </c>
      <c r="B47" s="1" t="s">
        <v>5</v>
      </c>
      <c r="C47" s="10">
        <v>0</v>
      </c>
      <c r="D47" s="15">
        <v>922638</v>
      </c>
      <c r="E47" s="10">
        <f t="shared" si="11"/>
        <v>922638</v>
      </c>
      <c r="F47" s="15">
        <v>0</v>
      </c>
      <c r="G47" s="10">
        <f t="shared" si="11"/>
        <v>922638</v>
      </c>
      <c r="H47" s="15">
        <v>0</v>
      </c>
      <c r="I47" s="10">
        <f t="shared" si="11"/>
        <v>922638</v>
      </c>
      <c r="J47" s="10">
        <v>922638</v>
      </c>
      <c r="K47" s="10">
        <f t="shared" si="1"/>
        <v>-922638</v>
      </c>
      <c r="L47" s="34" t="s">
        <v>135</v>
      </c>
      <c r="M47" s="10" t="s">
        <v>143</v>
      </c>
      <c r="N47" s="10">
        <f t="shared" si="3"/>
        <v>0</v>
      </c>
      <c r="O47" s="30">
        <f t="shared" si="4"/>
        <v>1</v>
      </c>
    </row>
    <row r="48" spans="1:15" s="5" customFormat="1" ht="31.5" hidden="1">
      <c r="A48" s="8" t="s">
        <v>20</v>
      </c>
      <c r="B48" s="1" t="s">
        <v>6</v>
      </c>
      <c r="C48" s="10">
        <v>0</v>
      </c>
      <c r="D48" s="15">
        <v>0</v>
      </c>
      <c r="E48" s="10">
        <f t="shared" si="11"/>
        <v>0</v>
      </c>
      <c r="F48" s="15">
        <v>0</v>
      </c>
      <c r="G48" s="10">
        <f t="shared" si="11"/>
        <v>0</v>
      </c>
      <c r="H48" s="15"/>
      <c r="I48" s="10">
        <f t="shared" si="11"/>
        <v>0</v>
      </c>
      <c r="J48" s="10"/>
      <c r="K48" s="10">
        <f t="shared" si="1"/>
        <v>0</v>
      </c>
      <c r="L48" s="30" t="e">
        <f t="shared" si="2"/>
        <v>#DIV/0!</v>
      </c>
      <c r="M48" s="10"/>
      <c r="N48" s="10">
        <f t="shared" si="3"/>
        <v>0</v>
      </c>
      <c r="O48" s="30" t="e">
        <f t="shared" si="4"/>
        <v>#DIV/0!</v>
      </c>
    </row>
    <row r="49" spans="1:15" s="5" customFormat="1" ht="63">
      <c r="A49" s="8" t="s">
        <v>95</v>
      </c>
      <c r="B49" s="1" t="s">
        <v>7</v>
      </c>
      <c r="C49" s="10">
        <v>600496.68999999994</v>
      </c>
      <c r="D49" s="15">
        <v>1434744.51</v>
      </c>
      <c r="E49" s="10">
        <f t="shared" si="11"/>
        <v>2035241.2</v>
      </c>
      <c r="F49" s="15">
        <v>-690946.2</v>
      </c>
      <c r="G49" s="10">
        <f t="shared" si="11"/>
        <v>1344295</v>
      </c>
      <c r="H49" s="15">
        <v>0</v>
      </c>
      <c r="I49" s="10">
        <f t="shared" si="11"/>
        <v>1344295</v>
      </c>
      <c r="J49" s="10">
        <v>1344295</v>
      </c>
      <c r="K49" s="10">
        <f t="shared" si="1"/>
        <v>-743798.31</v>
      </c>
      <c r="L49" s="30">
        <f t="shared" si="2"/>
        <v>2.2386384844186238</v>
      </c>
      <c r="M49" s="10" t="s">
        <v>143</v>
      </c>
      <c r="N49" s="10">
        <f t="shared" si="3"/>
        <v>0</v>
      </c>
      <c r="O49" s="30">
        <f t="shared" si="4"/>
        <v>1</v>
      </c>
    </row>
    <row r="50" spans="1:15" s="5" customFormat="1" ht="78.75">
      <c r="A50" s="8" t="s">
        <v>96</v>
      </c>
      <c r="B50" s="1" t="s">
        <v>8</v>
      </c>
      <c r="C50" s="10">
        <v>0</v>
      </c>
      <c r="D50" s="15">
        <v>17680933.719999999</v>
      </c>
      <c r="E50" s="10">
        <f t="shared" si="11"/>
        <v>17680933.719999999</v>
      </c>
      <c r="F50" s="15">
        <v>412258.28</v>
      </c>
      <c r="G50" s="10">
        <f t="shared" si="11"/>
        <v>18093192</v>
      </c>
      <c r="H50" s="15">
        <v>0</v>
      </c>
      <c r="I50" s="10">
        <f t="shared" si="11"/>
        <v>18093192</v>
      </c>
      <c r="J50" s="10">
        <v>18093192</v>
      </c>
      <c r="K50" s="10">
        <f t="shared" si="1"/>
        <v>-18093192</v>
      </c>
      <c r="L50" s="34" t="s">
        <v>135</v>
      </c>
      <c r="M50" s="10" t="s">
        <v>143</v>
      </c>
      <c r="N50" s="10">
        <f t="shared" si="3"/>
        <v>0</v>
      </c>
      <c r="O50" s="30">
        <f t="shared" si="4"/>
        <v>1</v>
      </c>
    </row>
    <row r="51" spans="1:15" s="5" customFormat="1" ht="47.25">
      <c r="A51" s="8" t="s">
        <v>97</v>
      </c>
      <c r="B51" s="1" t="s">
        <v>9</v>
      </c>
      <c r="C51" s="10">
        <v>48296856.630000003</v>
      </c>
      <c r="D51" s="15">
        <v>27958358.77</v>
      </c>
      <c r="E51" s="10">
        <f t="shared" si="11"/>
        <v>76255215.400000006</v>
      </c>
      <c r="F51" s="15">
        <v>140152645.27000001</v>
      </c>
      <c r="G51" s="10">
        <f t="shared" si="11"/>
        <v>216407860.67000002</v>
      </c>
      <c r="H51" s="15">
        <v>-2257262.9500000002</v>
      </c>
      <c r="I51" s="10">
        <f t="shared" si="11"/>
        <v>214150597.72000003</v>
      </c>
      <c r="J51" s="10">
        <v>212673734.46000001</v>
      </c>
      <c r="K51" s="10">
        <f t="shared" si="1"/>
        <v>-164376877.83000001</v>
      </c>
      <c r="L51" s="30">
        <f t="shared" si="2"/>
        <v>4.4034694864157249</v>
      </c>
      <c r="M51" s="10" t="s">
        <v>143</v>
      </c>
      <c r="N51" s="10">
        <f t="shared" si="3"/>
        <v>1476863.2600000203</v>
      </c>
      <c r="O51" s="30">
        <f t="shared" si="4"/>
        <v>0.99310362298436816</v>
      </c>
    </row>
    <row r="52" spans="1:15" s="13" customFormat="1" ht="31.5">
      <c r="A52" s="11" t="s">
        <v>21</v>
      </c>
      <c r="B52" s="2" t="s">
        <v>10</v>
      </c>
      <c r="C52" s="12">
        <f>SUM(C53:C58)</f>
        <v>468584506</v>
      </c>
      <c r="D52" s="12">
        <f t="shared" ref="D52:J52" si="12">SUM(D53:D58)</f>
        <v>21577842.600000001</v>
      </c>
      <c r="E52" s="12">
        <f t="shared" si="12"/>
        <v>490162348.60000002</v>
      </c>
      <c r="F52" s="12">
        <f t="shared" si="12"/>
        <v>938445.53</v>
      </c>
      <c r="G52" s="12">
        <f t="shared" si="12"/>
        <v>491100794.13</v>
      </c>
      <c r="H52" s="12">
        <f t="shared" si="12"/>
        <v>-8975470.2100000009</v>
      </c>
      <c r="I52" s="12">
        <f t="shared" si="12"/>
        <v>482125323.91999996</v>
      </c>
      <c r="J52" s="12">
        <f t="shared" si="12"/>
        <v>473543023.75999999</v>
      </c>
      <c r="K52" s="12">
        <f t="shared" si="1"/>
        <v>-4958517.7599999905</v>
      </c>
      <c r="L52" s="31">
        <f t="shared" si="2"/>
        <v>1.0105819072045885</v>
      </c>
      <c r="M52" s="12"/>
      <c r="N52" s="12">
        <f t="shared" si="3"/>
        <v>8582300.1599999666</v>
      </c>
      <c r="O52" s="31">
        <f t="shared" si="4"/>
        <v>0.9821990264062046</v>
      </c>
    </row>
    <row r="53" spans="1:15" s="5" customFormat="1" ht="47.25">
      <c r="A53" s="8" t="s">
        <v>98</v>
      </c>
      <c r="B53" s="3" t="s">
        <v>14</v>
      </c>
      <c r="C53" s="10">
        <v>452313729</v>
      </c>
      <c r="D53" s="15">
        <v>19233125.600000001</v>
      </c>
      <c r="E53" s="10">
        <f>C53+D53</f>
        <v>471546854.60000002</v>
      </c>
      <c r="F53" s="15">
        <v>938445.53</v>
      </c>
      <c r="G53" s="10">
        <f>E53+F53</f>
        <v>472485300.13</v>
      </c>
      <c r="H53" s="15">
        <v>-14545988.42</v>
      </c>
      <c r="I53" s="10">
        <f>G53+H53</f>
        <v>457939311.70999998</v>
      </c>
      <c r="J53" s="10">
        <v>449977005.60000002</v>
      </c>
      <c r="K53" s="10">
        <f t="shared" si="1"/>
        <v>2336723.3999999762</v>
      </c>
      <c r="L53" s="30">
        <f t="shared" si="2"/>
        <v>0.99483384374565387</v>
      </c>
      <c r="M53" s="10"/>
      <c r="N53" s="10">
        <f t="shared" si="3"/>
        <v>7962306.1099999547</v>
      </c>
      <c r="O53" s="30">
        <f t="shared" si="4"/>
        <v>0.98261274822581235</v>
      </c>
    </row>
    <row r="54" spans="1:15" s="5" customFormat="1" ht="94.5">
      <c r="A54" s="8" t="s">
        <v>99</v>
      </c>
      <c r="B54" s="1" t="s">
        <v>25</v>
      </c>
      <c r="C54" s="10">
        <v>12582000</v>
      </c>
      <c r="D54" s="15">
        <v>-1154</v>
      </c>
      <c r="E54" s="10">
        <f>C54+D54</f>
        <v>12580846</v>
      </c>
      <c r="F54" s="15">
        <v>0</v>
      </c>
      <c r="G54" s="10">
        <f>E54+F54</f>
        <v>12580846</v>
      </c>
      <c r="H54" s="15">
        <v>-6782439.79</v>
      </c>
      <c r="I54" s="10">
        <f>G54+H54</f>
        <v>5798406.21</v>
      </c>
      <c r="J54" s="10">
        <v>5798406.21</v>
      </c>
      <c r="K54" s="10">
        <f t="shared" si="1"/>
        <v>6783593.79</v>
      </c>
      <c r="L54" s="30">
        <f t="shared" si="2"/>
        <v>0.46084932522651406</v>
      </c>
      <c r="M54" s="10" t="s">
        <v>141</v>
      </c>
      <c r="N54" s="10">
        <f t="shared" si="3"/>
        <v>0</v>
      </c>
      <c r="O54" s="30">
        <f t="shared" si="4"/>
        <v>1</v>
      </c>
    </row>
    <row r="55" spans="1:15" s="5" customFormat="1" ht="78.75">
      <c r="A55" s="8" t="s">
        <v>100</v>
      </c>
      <c r="B55" s="1" t="s">
        <v>26</v>
      </c>
      <c r="C55" s="10">
        <v>43657</v>
      </c>
      <c r="D55" s="15">
        <v>-976</v>
      </c>
      <c r="E55" s="10">
        <f>C55+D55</f>
        <v>42681</v>
      </c>
      <c r="F55" s="15">
        <v>0</v>
      </c>
      <c r="G55" s="10">
        <f>E55+F55</f>
        <v>42681</v>
      </c>
      <c r="H55" s="15">
        <v>0</v>
      </c>
      <c r="I55" s="10">
        <f>G55+H55</f>
        <v>42681</v>
      </c>
      <c r="J55" s="10">
        <v>0</v>
      </c>
      <c r="K55" s="10">
        <f t="shared" si="1"/>
        <v>43657</v>
      </c>
      <c r="L55" s="30">
        <f t="shared" si="2"/>
        <v>0</v>
      </c>
      <c r="M55" s="10" t="s">
        <v>142</v>
      </c>
      <c r="N55" s="10">
        <f t="shared" si="3"/>
        <v>42681</v>
      </c>
      <c r="O55" s="30">
        <f t="shared" si="4"/>
        <v>0</v>
      </c>
    </row>
    <row r="56" spans="1:15" s="5" customFormat="1" ht="78.75">
      <c r="A56" s="8" t="s">
        <v>102</v>
      </c>
      <c r="B56" s="1" t="s">
        <v>12</v>
      </c>
      <c r="C56" s="10">
        <v>0</v>
      </c>
      <c r="D56" s="15">
        <v>1031017</v>
      </c>
      <c r="E56" s="10">
        <f>C56+D56</f>
        <v>1031017</v>
      </c>
      <c r="F56" s="15">
        <v>0</v>
      </c>
      <c r="G56" s="10">
        <f>E56+F56</f>
        <v>1031017</v>
      </c>
      <c r="H56" s="15">
        <v>0</v>
      </c>
      <c r="I56" s="10">
        <f>G56+H56</f>
        <v>1031017</v>
      </c>
      <c r="J56" s="10">
        <v>453703.95</v>
      </c>
      <c r="K56" s="10">
        <f t="shared" si="1"/>
        <v>-453703.95</v>
      </c>
      <c r="L56" s="34" t="s">
        <v>135</v>
      </c>
      <c r="M56" s="10" t="s">
        <v>141</v>
      </c>
      <c r="N56" s="10">
        <f t="shared" si="3"/>
        <v>577313.05000000005</v>
      </c>
      <c r="O56" s="30">
        <f t="shared" si="4"/>
        <v>0.44005477116284214</v>
      </c>
    </row>
    <row r="57" spans="1:15" s="5" customFormat="1" ht="78.75">
      <c r="A57" s="8" t="s">
        <v>103</v>
      </c>
      <c r="B57" s="1" t="s">
        <v>13</v>
      </c>
      <c r="C57" s="10">
        <v>0</v>
      </c>
      <c r="D57" s="15">
        <v>0</v>
      </c>
      <c r="E57" s="10">
        <f t="shared" si="11"/>
        <v>0</v>
      </c>
      <c r="F57" s="15">
        <v>0</v>
      </c>
      <c r="G57" s="10">
        <f t="shared" si="11"/>
        <v>0</v>
      </c>
      <c r="H57" s="15">
        <v>11564000</v>
      </c>
      <c r="I57" s="10">
        <f t="shared" si="11"/>
        <v>11564000</v>
      </c>
      <c r="J57" s="10">
        <v>11564000</v>
      </c>
      <c r="K57" s="10">
        <f t="shared" si="1"/>
        <v>-11564000</v>
      </c>
      <c r="L57" s="34" t="s">
        <v>135</v>
      </c>
      <c r="M57" s="10" t="s">
        <v>141</v>
      </c>
      <c r="N57" s="10">
        <f t="shared" si="3"/>
        <v>0</v>
      </c>
      <c r="O57" s="30">
        <f t="shared" si="4"/>
        <v>1</v>
      </c>
    </row>
    <row r="58" spans="1:15" s="5" customFormat="1" ht="47.25">
      <c r="A58" s="8" t="s">
        <v>101</v>
      </c>
      <c r="B58" s="1" t="s">
        <v>11</v>
      </c>
      <c r="C58" s="10">
        <v>3645120</v>
      </c>
      <c r="D58" s="15">
        <v>1315830</v>
      </c>
      <c r="E58" s="10">
        <f>C58+D58</f>
        <v>4960950</v>
      </c>
      <c r="F58" s="15">
        <v>0</v>
      </c>
      <c r="G58" s="10">
        <f>E58+F58</f>
        <v>4960950</v>
      </c>
      <c r="H58" s="15">
        <v>788958</v>
      </c>
      <c r="I58" s="10">
        <f>G58+H58</f>
        <v>5749908</v>
      </c>
      <c r="J58" s="10">
        <v>5749908</v>
      </c>
      <c r="K58" s="10">
        <f t="shared" si="1"/>
        <v>-2104788</v>
      </c>
      <c r="L58" s="30">
        <f t="shared" si="2"/>
        <v>1.5774262575717672</v>
      </c>
      <c r="M58" s="10" t="s">
        <v>141</v>
      </c>
      <c r="N58" s="10">
        <f t="shared" si="3"/>
        <v>0</v>
      </c>
      <c r="O58" s="30">
        <f t="shared" si="4"/>
        <v>1</v>
      </c>
    </row>
    <row r="59" spans="1:15" s="13" customFormat="1">
      <c r="A59" s="11" t="s">
        <v>22</v>
      </c>
      <c r="B59" s="2" t="s">
        <v>15</v>
      </c>
      <c r="C59" s="12">
        <f t="shared" ref="C59:J59" si="13">SUM(C60:C63)</f>
        <v>24950300</v>
      </c>
      <c r="D59" s="16">
        <f t="shared" si="13"/>
        <v>0</v>
      </c>
      <c r="E59" s="12">
        <f t="shared" si="13"/>
        <v>24950300</v>
      </c>
      <c r="F59" s="16">
        <f t="shared" si="13"/>
        <v>5396605</v>
      </c>
      <c r="G59" s="12">
        <f t="shared" si="13"/>
        <v>30346905</v>
      </c>
      <c r="H59" s="16">
        <f t="shared" si="13"/>
        <v>25546140</v>
      </c>
      <c r="I59" s="12">
        <f t="shared" si="13"/>
        <v>55893045</v>
      </c>
      <c r="J59" s="12">
        <f t="shared" si="13"/>
        <v>56139611</v>
      </c>
      <c r="K59" s="12">
        <f t="shared" si="1"/>
        <v>-31189311</v>
      </c>
      <c r="L59" s="31">
        <f t="shared" si="2"/>
        <v>2.2500575544181833</v>
      </c>
      <c r="M59" s="12"/>
      <c r="N59" s="12">
        <f t="shared" si="3"/>
        <v>-246566</v>
      </c>
      <c r="O59" s="31">
        <f t="shared" si="4"/>
        <v>1.0044113896460642</v>
      </c>
    </row>
    <row r="60" spans="1:15" s="5" customFormat="1" ht="63">
      <c r="A60" s="8" t="s">
        <v>104</v>
      </c>
      <c r="B60" s="1" t="s">
        <v>16</v>
      </c>
      <c r="C60" s="10">
        <v>24950300</v>
      </c>
      <c r="D60" s="15">
        <v>0</v>
      </c>
      <c r="E60" s="10">
        <f t="shared" si="11"/>
        <v>24950300</v>
      </c>
      <c r="F60" s="15">
        <v>0</v>
      </c>
      <c r="G60" s="10">
        <f t="shared" si="11"/>
        <v>24950300</v>
      </c>
      <c r="H60" s="15">
        <v>16992000</v>
      </c>
      <c r="I60" s="10">
        <f t="shared" si="11"/>
        <v>41942300</v>
      </c>
      <c r="J60" s="10">
        <v>41942289</v>
      </c>
      <c r="K60" s="10">
        <f t="shared" si="1"/>
        <v>-16991989</v>
      </c>
      <c r="L60" s="30">
        <f t="shared" si="2"/>
        <v>1.6810334545075611</v>
      </c>
      <c r="M60" s="10" t="s">
        <v>144</v>
      </c>
      <c r="N60" s="10">
        <f t="shared" si="3"/>
        <v>11</v>
      </c>
      <c r="O60" s="30">
        <f t="shared" si="4"/>
        <v>0.99999973773493589</v>
      </c>
    </row>
    <row r="61" spans="1:15" s="5" customFormat="1" ht="78.75">
      <c r="A61" s="8" t="s">
        <v>105</v>
      </c>
      <c r="B61" s="1" t="s">
        <v>18</v>
      </c>
      <c r="C61" s="10">
        <v>0</v>
      </c>
      <c r="D61" s="15">
        <v>0</v>
      </c>
      <c r="E61" s="10">
        <f t="shared" si="11"/>
        <v>0</v>
      </c>
      <c r="F61" s="15">
        <v>0</v>
      </c>
      <c r="G61" s="10">
        <f t="shared" si="11"/>
        <v>0</v>
      </c>
      <c r="H61" s="15">
        <v>8554140</v>
      </c>
      <c r="I61" s="10">
        <f t="shared" si="11"/>
        <v>8554140</v>
      </c>
      <c r="J61" s="10">
        <v>8554140</v>
      </c>
      <c r="K61" s="10">
        <f t="shared" si="1"/>
        <v>-8554140</v>
      </c>
      <c r="L61" s="34" t="s">
        <v>135</v>
      </c>
      <c r="M61" s="10" t="s">
        <v>144</v>
      </c>
      <c r="N61" s="10">
        <f t="shared" si="3"/>
        <v>0</v>
      </c>
      <c r="O61" s="30">
        <f t="shared" si="4"/>
        <v>1</v>
      </c>
    </row>
    <row r="62" spans="1:15" s="5" customFormat="1" ht="63">
      <c r="A62" s="8" t="s">
        <v>129</v>
      </c>
      <c r="B62" s="1" t="s">
        <v>130</v>
      </c>
      <c r="C62" s="10">
        <v>0</v>
      </c>
      <c r="D62" s="15"/>
      <c r="E62" s="10"/>
      <c r="F62" s="15"/>
      <c r="G62" s="10"/>
      <c r="H62" s="15"/>
      <c r="I62" s="10">
        <v>0</v>
      </c>
      <c r="J62" s="10">
        <v>249984</v>
      </c>
      <c r="K62" s="10">
        <f t="shared" si="1"/>
        <v>-249984</v>
      </c>
      <c r="L62" s="34" t="s">
        <v>135</v>
      </c>
      <c r="M62" s="10" t="s">
        <v>144</v>
      </c>
      <c r="N62" s="10">
        <f t="shared" si="3"/>
        <v>-249984</v>
      </c>
      <c r="O62" s="34" t="s">
        <v>135</v>
      </c>
    </row>
    <row r="63" spans="1:15" s="5" customFormat="1" ht="63">
      <c r="A63" s="28" t="s">
        <v>106</v>
      </c>
      <c r="B63" s="1" t="s">
        <v>17</v>
      </c>
      <c r="C63" s="10">
        <v>0</v>
      </c>
      <c r="D63" s="15">
        <v>0</v>
      </c>
      <c r="E63" s="10">
        <f>C63+D63</f>
        <v>0</v>
      </c>
      <c r="F63" s="15">
        <v>5396605</v>
      </c>
      <c r="G63" s="10">
        <f>E63+F63</f>
        <v>5396605</v>
      </c>
      <c r="H63" s="15">
        <v>0</v>
      </c>
      <c r="I63" s="10">
        <f>G63+H63</f>
        <v>5396605</v>
      </c>
      <c r="J63" s="10">
        <v>5393198</v>
      </c>
      <c r="K63" s="10">
        <f t="shared" si="1"/>
        <v>-5393198</v>
      </c>
      <c r="L63" s="34" t="s">
        <v>135</v>
      </c>
      <c r="M63" s="10" t="s">
        <v>144</v>
      </c>
      <c r="N63" s="10">
        <f t="shared" si="3"/>
        <v>3407</v>
      </c>
      <c r="O63" s="30">
        <f t="shared" si="4"/>
        <v>0.99936867715906574</v>
      </c>
    </row>
    <row r="64" spans="1:15" s="13" customFormat="1" ht="73.5" customHeight="1">
      <c r="A64" s="11" t="s">
        <v>126</v>
      </c>
      <c r="B64" s="2" t="s">
        <v>125</v>
      </c>
      <c r="C64" s="12">
        <f>C65</f>
        <v>0</v>
      </c>
      <c r="D64" s="12">
        <f t="shared" ref="D64:J64" si="14">D65</f>
        <v>0</v>
      </c>
      <c r="E64" s="12">
        <f t="shared" si="14"/>
        <v>0</v>
      </c>
      <c r="F64" s="12">
        <f t="shared" si="14"/>
        <v>0</v>
      </c>
      <c r="G64" s="12">
        <f t="shared" si="14"/>
        <v>0</v>
      </c>
      <c r="H64" s="12">
        <f t="shared" si="14"/>
        <v>0</v>
      </c>
      <c r="I64" s="12">
        <f t="shared" si="14"/>
        <v>0</v>
      </c>
      <c r="J64" s="12">
        <f t="shared" si="14"/>
        <v>-17996.080000000002</v>
      </c>
      <c r="K64" s="12">
        <f t="shared" si="1"/>
        <v>17996.080000000002</v>
      </c>
      <c r="L64" s="35" t="s">
        <v>135</v>
      </c>
      <c r="M64" s="12"/>
      <c r="N64" s="12">
        <f t="shared" si="3"/>
        <v>17996.080000000002</v>
      </c>
      <c r="O64" s="35" t="s">
        <v>135</v>
      </c>
    </row>
    <row r="65" spans="1:15" s="5" customFormat="1" ht="63">
      <c r="A65" s="8" t="s">
        <v>127</v>
      </c>
      <c r="B65" s="1" t="s">
        <v>128</v>
      </c>
      <c r="C65" s="10">
        <v>0</v>
      </c>
      <c r="D65" s="15"/>
      <c r="E65" s="10"/>
      <c r="F65" s="15"/>
      <c r="G65" s="10"/>
      <c r="H65" s="15"/>
      <c r="I65" s="10">
        <v>0</v>
      </c>
      <c r="J65" s="10">
        <v>-17996.080000000002</v>
      </c>
      <c r="K65" s="10">
        <f t="shared" si="1"/>
        <v>17996.080000000002</v>
      </c>
      <c r="L65" s="34" t="s">
        <v>135</v>
      </c>
      <c r="M65" s="10" t="s">
        <v>137</v>
      </c>
      <c r="N65" s="10">
        <f t="shared" si="3"/>
        <v>17996.080000000002</v>
      </c>
      <c r="O65" s="34" t="s">
        <v>135</v>
      </c>
    </row>
    <row r="66" spans="1:15">
      <c r="A66" s="6"/>
      <c r="B66" s="6"/>
    </row>
    <row r="67" spans="1:15">
      <c r="A67" s="6"/>
      <c r="B67" s="6"/>
    </row>
  </sheetData>
  <mergeCells count="8">
    <mergeCell ref="K3:L3"/>
    <mergeCell ref="N3:O3"/>
    <mergeCell ref="M3:M4"/>
    <mergeCell ref="J3:J4"/>
    <mergeCell ref="A1:O1"/>
    <mergeCell ref="C3:I3"/>
    <mergeCell ref="A3:A4"/>
    <mergeCell ref="B3:B4"/>
  </mergeCells>
  <pageMargins left="0.35433070866141736" right="0.31496062992125984" top="0.74803149606299213" bottom="0.74803149606299213" header="0.31496062992125984" footer="0.31496062992125984"/>
  <pageSetup paperSize="9"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Пшоняк</dc:creator>
  <cp:lastModifiedBy>Ahmetshina</cp:lastModifiedBy>
  <cp:lastPrinted>2021-04-09T01:57:37Z</cp:lastPrinted>
  <dcterms:created xsi:type="dcterms:W3CDTF">2021-04-06T05:25:08Z</dcterms:created>
  <dcterms:modified xsi:type="dcterms:W3CDTF">2021-04-21T04:09:58Z</dcterms:modified>
</cp:coreProperties>
</file>