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505" yWindow="-15" windowWidth="14340" windowHeight="6390"/>
  </bookViews>
  <sheets>
    <sheet name="без учета счетов бюджета" sheetId="2" r:id="rId1"/>
  </sheets>
  <definedNames>
    <definedName name="_xlnm.Print_Titles" localSheetId="0">'без учета счетов бюджета'!$4:$5</definedName>
  </definedNames>
  <calcPr calcId="124519"/>
</workbook>
</file>

<file path=xl/calcChain.xml><?xml version="1.0" encoding="utf-8"?>
<calcChain xmlns="http://schemas.openxmlformats.org/spreadsheetml/2006/main">
  <c r="AG50" i="2"/>
  <c r="E34" l="1"/>
  <c r="E50"/>
  <c r="E47"/>
  <c r="E42"/>
  <c r="E39"/>
  <c r="E32"/>
  <c r="E30"/>
  <c r="E25"/>
  <c r="E17"/>
  <c r="E14"/>
  <c r="E6"/>
  <c r="AH18"/>
  <c r="AC18"/>
  <c r="AG17"/>
  <c r="AB18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D17"/>
  <c r="D14"/>
  <c r="AG47" l="1"/>
  <c r="AG42"/>
  <c r="AG39"/>
  <c r="AG32"/>
  <c r="AG30"/>
  <c r="AG25"/>
  <c r="AG6"/>
  <c r="AG14"/>
  <c r="AG52" l="1"/>
  <c r="D50"/>
  <c r="D47"/>
  <c r="D42"/>
  <c r="D39"/>
  <c r="D32"/>
  <c r="D30"/>
  <c r="D25"/>
  <c r="D6"/>
  <c r="W6"/>
  <c r="AC6" s="1"/>
  <c r="AH7"/>
  <c r="AH8"/>
  <c r="AH9"/>
  <c r="AH10"/>
  <c r="AH11"/>
  <c r="AH12"/>
  <c r="AH13"/>
  <c r="AH15"/>
  <c r="AH16"/>
  <c r="AH19"/>
  <c r="AH20"/>
  <c r="AH21"/>
  <c r="AH22"/>
  <c r="AH23"/>
  <c r="AH24"/>
  <c r="AH26"/>
  <c r="AH27"/>
  <c r="AH28"/>
  <c r="AH29"/>
  <c r="AH31"/>
  <c r="AH33"/>
  <c r="AH34"/>
  <c r="AH35"/>
  <c r="AH36"/>
  <c r="AH37"/>
  <c r="AH38"/>
  <c r="AH40"/>
  <c r="AH41"/>
  <c r="AH43"/>
  <c r="AH44"/>
  <c r="AH45"/>
  <c r="AH46"/>
  <c r="AH48"/>
  <c r="AH49"/>
  <c r="AH51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AH32" s="1"/>
  <c r="AB7"/>
  <c r="AC7"/>
  <c r="AB8"/>
  <c r="AC8"/>
  <c r="AB9"/>
  <c r="AC9"/>
  <c r="AB10"/>
  <c r="AC10"/>
  <c r="AB11"/>
  <c r="AC11"/>
  <c r="AB12"/>
  <c r="AC12"/>
  <c r="AB13"/>
  <c r="AC13"/>
  <c r="AB15"/>
  <c r="AC15"/>
  <c r="AB16"/>
  <c r="AC16"/>
  <c r="AB19"/>
  <c r="AC19"/>
  <c r="AC20"/>
  <c r="AB21"/>
  <c r="AC21"/>
  <c r="AB22"/>
  <c r="AC22"/>
  <c r="AB23"/>
  <c r="AC23"/>
  <c r="AB24"/>
  <c r="AC24"/>
  <c r="AB26"/>
  <c r="AC26"/>
  <c r="AB27"/>
  <c r="AC27"/>
  <c r="AB28"/>
  <c r="AC28"/>
  <c r="AB29"/>
  <c r="AC29"/>
  <c r="AB31"/>
  <c r="AC31"/>
  <c r="AB33"/>
  <c r="AC33"/>
  <c r="AB34"/>
  <c r="AC34"/>
  <c r="AB35"/>
  <c r="AC35"/>
  <c r="AB36"/>
  <c r="AC36"/>
  <c r="AB37"/>
  <c r="AC37"/>
  <c r="AB38"/>
  <c r="AC38"/>
  <c r="AB40"/>
  <c r="AC40"/>
  <c r="AB41"/>
  <c r="AC41"/>
  <c r="AB43"/>
  <c r="AC43"/>
  <c r="AB44"/>
  <c r="AC44"/>
  <c r="AB45"/>
  <c r="AC45"/>
  <c r="AB46"/>
  <c r="AC46"/>
  <c r="AB48"/>
  <c r="AC48"/>
  <c r="AB49"/>
  <c r="AC49"/>
  <c r="AB51"/>
  <c r="AC51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AH50" s="1"/>
  <c r="X50"/>
  <c r="Y50"/>
  <c r="Z50"/>
  <c r="AA50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AH42" s="1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2"/>
  <c r="Y32"/>
  <c r="Z32"/>
  <c r="AA32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AH30" s="1"/>
  <c r="X30"/>
  <c r="Y30"/>
  <c r="Z30"/>
  <c r="AA30"/>
  <c r="F25"/>
  <c r="G25"/>
  <c r="H25"/>
  <c r="I25"/>
  <c r="J25"/>
  <c r="J52" s="1"/>
  <c r="K25"/>
  <c r="L25"/>
  <c r="M25"/>
  <c r="N25"/>
  <c r="O25"/>
  <c r="P25"/>
  <c r="Q25"/>
  <c r="R25"/>
  <c r="R52" s="1"/>
  <c r="S25"/>
  <c r="T25"/>
  <c r="U25"/>
  <c r="V25"/>
  <c r="W25"/>
  <c r="AH25" s="1"/>
  <c r="X25"/>
  <c r="Y25"/>
  <c r="Z25"/>
  <c r="AA25"/>
  <c r="X17"/>
  <c r="Y17"/>
  <c r="Z17"/>
  <c r="AA17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AB14" s="1"/>
  <c r="X14"/>
  <c r="Y14"/>
  <c r="Z14"/>
  <c r="AA14"/>
  <c r="F6"/>
  <c r="F52" s="1"/>
  <c r="G6"/>
  <c r="G52" s="1"/>
  <c r="H6"/>
  <c r="H52" s="1"/>
  <c r="I6"/>
  <c r="I52" s="1"/>
  <c r="J6"/>
  <c r="K6"/>
  <c r="K52" s="1"/>
  <c r="L6"/>
  <c r="L52" s="1"/>
  <c r="M6"/>
  <c r="M52" s="1"/>
  <c r="N6"/>
  <c r="N52" s="1"/>
  <c r="O6"/>
  <c r="O52" s="1"/>
  <c r="P6"/>
  <c r="P52" s="1"/>
  <c r="Q6"/>
  <c r="Q52" s="1"/>
  <c r="R6"/>
  <c r="S6"/>
  <c r="S52" s="1"/>
  <c r="T6"/>
  <c r="T52" s="1"/>
  <c r="U6"/>
  <c r="U52" s="1"/>
  <c r="V6"/>
  <c r="V52" s="1"/>
  <c r="AB47" l="1"/>
  <c r="AB39"/>
  <c r="AB6"/>
  <c r="AH39"/>
  <c r="AC30"/>
  <c r="AC50"/>
  <c r="AH47"/>
  <c r="AC42"/>
  <c r="AC25"/>
  <c r="AC17"/>
  <c r="AH17"/>
  <c r="W52"/>
  <c r="AH52" s="1"/>
  <c r="AH14"/>
  <c r="AH6"/>
  <c r="AB32"/>
  <c r="AC32"/>
  <c r="AC47"/>
  <c r="AC39"/>
  <c r="AC14"/>
  <c r="E52"/>
  <c r="AB25"/>
  <c r="AB50"/>
  <c r="AB42"/>
  <c r="AB30"/>
  <c r="AB17"/>
  <c r="D52"/>
  <c r="AC52" l="1"/>
  <c r="AB52"/>
</calcChain>
</file>

<file path=xl/sharedStrings.xml><?xml version="1.0" encoding="utf-8"?>
<sst xmlns="http://schemas.openxmlformats.org/spreadsheetml/2006/main" count="177" uniqueCount="106">
  <si>
    <t/>
  </si>
  <si>
    <t xml:space="preserve">    ОБЩЕГОСУДАРСТВЕННЫЕ ВОПРОСЫ</t>
  </si>
  <si>
    <t>000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</si>
  <si>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</si>
  <si>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</si>
  <si>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</si>
  <si>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</si>
  <si>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</si>
  <si>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</si>
  <si>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</si>
  <si>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</si>
  <si>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</si>
  <si>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</si>
  <si>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</si>
  <si>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</si>
  <si>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</si>
  <si>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</si>
  <si>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</si>
  <si>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</si>
  <si>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</si>
  <si>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</si>
  <si>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</si>
  <si>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</si>
  <si>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</si>
  <si>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</si>
  <si>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</si>
  <si>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</si>
  <si>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</si>
  <si>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</si>
  <si>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</si>
  <si>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Лесное хозяйство</t>
  </si>
  <si>
    <t>0407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</si>
  <si>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</si>
  <si>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</si>
  <si>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</si>
  <si>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</si>
  <si>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</si>
  <si>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</si>
  <si>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</si>
  <si>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</si>
  <si>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</si>
  <si>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</si>
  <si>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</si>
  <si>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</si>
  <si>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</si>
  <si>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</si>
  <si>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</si>
  <si>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</si>
  <si>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</si>
  <si>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</si>
  <si>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</si>
  <si>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</si>
  <si>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</si>
  <si>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</si>
  <si>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</si>
  <si>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</si>
  <si>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</si>
  <si>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</si>
  <si>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</si>
  <si>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</si>
  <si>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</si>
  <si>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</si>
  <si>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</si>
  <si>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</si>
  <si>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</si>
  <si>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</si>
  <si>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</si>
  <si>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</si>
  <si>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</si>
  <si>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</si>
  <si>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</si>
  <si>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</si>
  <si>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</si>
  <si>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</si>
  <si>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</si>
  <si>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</si>
  <si>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</si>
  <si>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</si>
  <si>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</si>
  <si>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</si>
  <si>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</si>
  <si>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</si>
  <si>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</si>
  <si>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</si>
  <si>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</si>
  <si>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</si>
  <si>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</si>
  <si>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</si>
  <si>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</si>
  <si>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</si>
  <si>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</si>
  <si>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</si>
  <si>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</si>
  <si>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разделов, подразделов</t>
  </si>
  <si>
    <t>Код</t>
  </si>
  <si>
    <t>Темп роста к соответствующему периоду прошлого года, %</t>
  </si>
  <si>
    <t>--</t>
  </si>
  <si>
    <t>Сведения об исполнении расходов бюджета Партизанского городского округа  по разделам и подразделам классификации расходов бюджета за 9 месяцев 2025 года по состоянию на 01.10.2025</t>
  </si>
  <si>
    <t xml:space="preserve">Утверждено Решением Думы Партизанского городского округа от 11.12.2024 г. № 171-Р (в редакции Решения от 23.09.2025 г. № 236-Р), рублей </t>
  </si>
  <si>
    <t xml:space="preserve">План по сводной бюджетной росписи, действующей на конец отчетного периода (по состоянию на 01.10.2025 г.), Источник: Форма по ОКУД 0503117, рублей </t>
  </si>
  <si>
    <t xml:space="preserve">Фактически исполнено за 9 месяцев 2025 г. (по состоянию на 01.10.2025 г.), рублей </t>
  </si>
  <si>
    <t>% исполнения годового плана за 9 месяцев 2025 года 
по Решению о бюджете (по состоянию на 01.10.2025), %</t>
  </si>
  <si>
    <t>% исполнения годового плана
по плану по сводной бюджетной росписи по состоянию на 01.10.2025, %</t>
  </si>
  <si>
    <t>Фактически исполнено за 9 месяцев 2024 года, тыс. руб.
(по состоянию на 01.10.2024), рублей</t>
  </si>
  <si>
    <t xml:space="preserve">      Общеэкономические вопросы</t>
  </si>
  <si>
    <t>0401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</si>
</sst>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</cellStyleXfs>
  <cellXfs count="50">
    <xf numFmtId="0" fontId="0" fillId="0" borderId="0" xfId="0"/>
    <xf numFmtId="0" fontId="8" fillId="0" borderId="0" xfId="0" applyFont="1" applyProtection="1">
      <protection locked="0"/>
    </xf>
    <xf numFmtId="0" fontId="9" fillId="0" borderId="1" xfId="3" applyNumberFormat="1" applyFont="1" applyProtection="1"/>
    <xf numFmtId="0" fontId="9" fillId="0" borderId="2" xfId="7" applyNumberFormat="1" applyFont="1" applyProtection="1">
      <alignment horizontal="center" vertical="center" wrapText="1"/>
    </xf>
    <xf numFmtId="0" fontId="7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7" fillId="2" borderId="2" xfId="10" applyNumberFormat="1" applyFont="1" applyProtection="1">
      <alignment horizontal="right" vertical="top" shrinkToFit="1"/>
    </xf>
    <xf numFmtId="10" fontId="7" fillId="2" borderId="2" xfId="11" applyNumberFormat="1" applyFont="1" applyProtection="1">
      <alignment horizontal="right" vertical="top" shrinkToFit="1"/>
    </xf>
    <xf numFmtId="4" fontId="7" fillId="3" borderId="2" xfId="13" applyNumberFormat="1" applyFont="1" applyProtection="1">
      <alignment horizontal="right" vertical="top" shrinkToFit="1"/>
    </xf>
    <xf numFmtId="10" fontId="7" fillId="3" borderId="2" xfId="14" applyNumberFormat="1" applyFont="1" applyProtection="1">
      <alignment horizontal="right" vertical="top" shrinkToFit="1"/>
    </xf>
    <xf numFmtId="0" fontId="9" fillId="0" borderId="1" xfId="15" applyNumberFormat="1" applyFont="1" applyProtection="1">
      <alignment horizontal="left" wrapText="1"/>
    </xf>
    <xf numFmtId="0" fontId="10" fillId="0" borderId="0" xfId="0" applyFont="1" applyProtection="1">
      <protection locked="0"/>
    </xf>
    <xf numFmtId="1" fontId="7" fillId="0" borderId="2" xfId="9" applyNumberFormat="1" applyFont="1" applyProtection="1">
      <alignment horizontal="center" vertical="top" shrinkToFit="1"/>
    </xf>
    <xf numFmtId="0" fontId="9" fillId="0" borderId="1" xfId="5" applyNumberFormat="1" applyFont="1" applyProtection="1">
      <alignment horizontal="center"/>
    </xf>
    <xf numFmtId="0" fontId="9" fillId="0" borderId="2" xfId="8" applyNumberFormat="1" applyFont="1" applyProtection="1">
      <alignment vertical="top" wrapTex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9" fillId="0" borderId="2" xfId="10" applyNumberFormat="1" applyFont="1" applyFill="1" applyProtection="1">
      <alignment horizontal="right" vertical="top" shrinkToFit="1"/>
    </xf>
    <xf numFmtId="0" fontId="9" fillId="0" borderId="3" xfId="6" applyNumberFormat="1" applyFont="1" applyBorder="1" applyAlignment="1" applyProtection="1"/>
    <xf numFmtId="0" fontId="9" fillId="0" borderId="3" xfId="6" applyFont="1" applyBorder="1" applyAlignment="1"/>
    <xf numFmtId="4" fontId="7" fillId="0" borderId="2" xfId="10" applyNumberFormat="1" applyFont="1" applyFill="1" applyProtection="1">
      <alignment horizontal="right" vertical="top" shrinkToFit="1"/>
    </xf>
    <xf numFmtId="0" fontId="7" fillId="0" borderId="4" xfId="12" applyNumberFormat="1" applyFont="1" applyBorder="1" applyAlignment="1" applyProtection="1"/>
    <xf numFmtId="0" fontId="7" fillId="0" borderId="5" xfId="12" applyFont="1" applyBorder="1" applyAlignment="1"/>
    <xf numFmtId="4" fontId="7" fillId="0" borderId="2" xfId="13" applyNumberFormat="1" applyFont="1" applyFill="1" applyProtection="1">
      <alignment horizontal="right" vertical="top" shrinkToFit="1"/>
    </xf>
    <xf numFmtId="0" fontId="8" fillId="0" borderId="3" xfId="6" applyFont="1" applyBorder="1" applyAlignment="1"/>
    <xf numFmtId="4" fontId="10" fillId="0" borderId="2" xfId="10" applyNumberFormat="1" applyFont="1" applyFill="1" applyProtection="1">
      <alignment horizontal="right" vertical="top" shrinkToFit="1"/>
    </xf>
    <xf numFmtId="4" fontId="8" fillId="0" borderId="2" xfId="10" applyNumberFormat="1" applyFont="1" applyFill="1" applyProtection="1">
      <alignment horizontal="right" vertical="top" shrinkToFit="1"/>
    </xf>
    <xf numFmtId="4" fontId="10" fillId="0" borderId="2" xfId="13" applyNumberFormat="1" applyFont="1" applyFill="1" applyProtection="1">
      <alignment horizontal="right" vertical="top" shrinkToFit="1"/>
    </xf>
    <xf numFmtId="0" fontId="8" fillId="0" borderId="1" xfId="3" applyNumberFormat="1" applyFont="1" applyProtection="1"/>
    <xf numFmtId="4" fontId="8" fillId="0" borderId="0" xfId="0" applyNumberFormat="1" applyFont="1" applyProtection="1">
      <protection locked="0"/>
    </xf>
    <xf numFmtId="0" fontId="11" fillId="0" borderId="1" xfId="3" applyNumberFormat="1" applyFont="1" applyProtection="1"/>
    <xf numFmtId="0" fontId="11" fillId="0" borderId="3" xfId="6" applyFont="1" applyBorder="1" applyAlignment="1"/>
    <xf numFmtId="4" fontId="12" fillId="0" borderId="2" xfId="10" applyNumberFormat="1" applyFont="1" applyFill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0" fontId="11" fillId="0" borderId="0" xfId="0" applyFont="1" applyProtection="1">
      <protection locked="0"/>
    </xf>
    <xf numFmtId="0" fontId="11" fillId="0" borderId="2" xfId="7" applyNumberFormat="1" applyFont="1" applyProtection="1">
      <alignment horizontal="center" vertical="center" wrapText="1"/>
    </xf>
    <xf numFmtId="4" fontId="12" fillId="0" borderId="2" xfId="13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0" fontId="9" fillId="0" borderId="1" xfId="4" applyNumberFormat="1" applyFont="1" applyProtection="1">
      <alignment horizontal="center" wrapText="1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11" fillId="0" borderId="2" xfId="7" applyNumberFormat="1" applyFont="1" applyProtection="1">
      <alignment horizontal="center" vertical="center" wrapText="1"/>
    </xf>
    <xf numFmtId="0" fontId="11" fillId="0" borderId="2" xfId="7" applyFont="1">
      <alignment horizontal="center" vertical="center"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0" fontId="8" fillId="0" borderId="2" xfId="7" applyNumberFormat="1" applyFont="1" applyProtection="1">
      <alignment horizontal="center" vertical="center" wrapText="1"/>
    </xf>
    <xf numFmtId="0" fontId="8" fillId="0" borderId="2" xfId="7" applyFont="1">
      <alignment horizontal="center" vertical="center" wrapText="1"/>
    </xf>
    <xf numFmtId="0" fontId="9" fillId="0" borderId="1" xfId="15" applyNumberFormat="1" applyFont="1" applyProtection="1">
      <alignment horizontal="left" wrapText="1"/>
    </xf>
    <xf numFmtId="0" fontId="9" fillId="0" borderId="1" xfId="15" applyFont="1">
      <alignment horizontal="left" wrapText="1"/>
    </xf>
    <xf numFmtId="0" fontId="8" fillId="0" borderId="1" xfId="15" applyNumberFormat="1" applyFont="1" applyProtection="1">
      <alignment horizontal="left" wrapText="1"/>
    </xf>
  </cellXfs>
  <cellStyles count="26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7"/>
  <sheetViews>
    <sheetView showGridLines="0" tabSelected="1" zoomScale="80" zoomScaleNormal="80" zoomScaleSheetLayoutView="100" workbookViewId="0">
      <pane xSplit="3" ySplit="5" topLeftCell="D11" activePane="bottomRight" state="frozen"/>
      <selection pane="topRight" activeCell="D1" sqref="D1"/>
      <selection pane="bottomLeft" activeCell="A6" sqref="A6"/>
      <selection pane="bottomRight" activeCell="W4" sqref="W4:W5"/>
    </sheetView>
  </sheetViews>
  <sheetFormatPr defaultRowHeight="15.75" outlineLevelRow="1"/>
  <cols>
    <col min="1" max="1" width="40" style="1" customWidth="1"/>
    <col min="2" max="2" width="9.140625" style="1" hidden="1"/>
    <col min="3" max="3" width="8.5703125" style="1" customWidth="1"/>
    <col min="4" max="4" width="29.7109375" style="1" customWidth="1"/>
    <col min="5" max="5" width="23.42578125" style="1" customWidth="1"/>
    <col min="6" max="22" width="9.140625" style="34" hidden="1"/>
    <col min="23" max="23" width="19.5703125" style="1" customWidth="1"/>
    <col min="24" max="27" width="9.140625" style="1" hidden="1"/>
    <col min="28" max="28" width="23.28515625" style="1" customWidth="1"/>
    <col min="29" max="29" width="22.85546875" style="1" customWidth="1"/>
    <col min="30" max="32" width="9.140625" style="1" hidden="1"/>
    <col min="33" max="34" width="23.42578125" style="1" customWidth="1"/>
    <col min="35" max="16384" width="9.140625" style="1"/>
  </cols>
  <sheetData>
    <row r="1" spans="1:34" ht="44.25" customHeight="1">
      <c r="A1" s="38" t="s">
        <v>97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</row>
    <row r="2" spans="1:34" ht="15.7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13"/>
      <c r="AF2" s="13"/>
      <c r="AG2" s="28"/>
      <c r="AH2" s="2"/>
    </row>
    <row r="3" spans="1:34" ht="12.75" customHeight="1">
      <c r="A3" s="18"/>
      <c r="B3" s="19"/>
      <c r="C3" s="19"/>
      <c r="D3" s="24"/>
      <c r="E3" s="24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24"/>
      <c r="X3" s="19"/>
      <c r="Y3" s="19"/>
      <c r="Z3" s="19"/>
      <c r="AA3" s="19"/>
      <c r="AB3" s="19"/>
      <c r="AC3" s="19"/>
      <c r="AD3" s="19"/>
      <c r="AE3" s="19"/>
      <c r="AF3" s="19"/>
      <c r="AG3" s="24"/>
      <c r="AH3" s="19"/>
    </row>
    <row r="4" spans="1:34" ht="38.25" customHeight="1">
      <c r="A4" s="39" t="s">
        <v>93</v>
      </c>
      <c r="B4" s="39" t="s">
        <v>0</v>
      </c>
      <c r="C4" s="39" t="s">
        <v>94</v>
      </c>
      <c r="D4" s="45" t="s">
        <v>98</v>
      </c>
      <c r="E4" s="45" t="s">
        <v>99</v>
      </c>
      <c r="F4" s="41" t="s">
        <v>0</v>
      </c>
      <c r="G4" s="41" t="s">
        <v>0</v>
      </c>
      <c r="H4" s="41" t="s">
        <v>0</v>
      </c>
      <c r="I4" s="41" t="s">
        <v>0</v>
      </c>
      <c r="J4" s="41" t="s">
        <v>0</v>
      </c>
      <c r="K4" s="41" t="s">
        <v>0</v>
      </c>
      <c r="L4" s="41" t="s">
        <v>0</v>
      </c>
      <c r="M4" s="41" t="s">
        <v>0</v>
      </c>
      <c r="N4" s="41" t="s">
        <v>0</v>
      </c>
      <c r="O4" s="41" t="s">
        <v>0</v>
      </c>
      <c r="P4" s="35" t="s">
        <v>0</v>
      </c>
      <c r="Q4" s="41" t="s">
        <v>0</v>
      </c>
      <c r="R4" s="41" t="s">
        <v>0</v>
      </c>
      <c r="S4" s="41" t="s">
        <v>0</v>
      </c>
      <c r="T4" s="41" t="s">
        <v>0</v>
      </c>
      <c r="U4" s="41" t="s">
        <v>0</v>
      </c>
      <c r="V4" s="35" t="s">
        <v>0</v>
      </c>
      <c r="W4" s="45" t="s">
        <v>100</v>
      </c>
      <c r="X4" s="39" t="s">
        <v>0</v>
      </c>
      <c r="Y4" s="39" t="s">
        <v>0</v>
      </c>
      <c r="Z4" s="3" t="s">
        <v>0</v>
      </c>
      <c r="AA4" s="39" t="s">
        <v>0</v>
      </c>
      <c r="AB4" s="39" t="s">
        <v>101</v>
      </c>
      <c r="AC4" s="39" t="s">
        <v>102</v>
      </c>
      <c r="AD4" s="39" t="s">
        <v>0</v>
      </c>
      <c r="AE4" s="39" t="s">
        <v>0</v>
      </c>
      <c r="AF4" s="39" t="s">
        <v>0</v>
      </c>
      <c r="AG4" s="45" t="s">
        <v>103</v>
      </c>
      <c r="AH4" s="39" t="s">
        <v>95</v>
      </c>
    </row>
    <row r="5" spans="1:34" ht="111.75" customHeight="1">
      <c r="A5" s="40"/>
      <c r="B5" s="40"/>
      <c r="C5" s="40"/>
      <c r="D5" s="46"/>
      <c r="E5" s="46"/>
      <c r="F5" s="42"/>
      <c r="G5" s="42"/>
      <c r="H5" s="42"/>
      <c r="I5" s="42"/>
      <c r="J5" s="42"/>
      <c r="K5" s="42"/>
      <c r="L5" s="42"/>
      <c r="M5" s="42"/>
      <c r="N5" s="42"/>
      <c r="O5" s="42"/>
      <c r="P5" s="35"/>
      <c r="Q5" s="42"/>
      <c r="R5" s="42"/>
      <c r="S5" s="42"/>
      <c r="T5" s="42"/>
      <c r="U5" s="42"/>
      <c r="V5" s="35"/>
      <c r="W5" s="46"/>
      <c r="X5" s="40"/>
      <c r="Y5" s="40"/>
      <c r="Z5" s="3"/>
      <c r="AA5" s="40"/>
      <c r="AB5" s="40"/>
      <c r="AC5" s="40"/>
      <c r="AD5" s="40"/>
      <c r="AE5" s="40"/>
      <c r="AF5" s="40"/>
      <c r="AG5" s="46"/>
      <c r="AH5" s="40"/>
    </row>
    <row r="6" spans="1:34" s="11" customFormat="1" ht="31.5">
      <c r="A6" s="4" t="s">
        <v>1</v>
      </c>
      <c r="B6" s="12" t="s">
        <v>2</v>
      </c>
      <c r="C6" s="12" t="s">
        <v>3</v>
      </c>
      <c r="D6" s="25">
        <f t="shared" ref="D6:E6" si="0">SUM(D7:D13)</f>
        <v>392121296.62</v>
      </c>
      <c r="E6" s="25">
        <f t="shared" si="0"/>
        <v>392121296.62</v>
      </c>
      <c r="F6" s="32">
        <f t="shared" ref="F6:V6" si="1">SUM(F7:F13)</f>
        <v>0</v>
      </c>
      <c r="G6" s="32">
        <f t="shared" si="1"/>
        <v>0</v>
      </c>
      <c r="H6" s="32">
        <f t="shared" si="1"/>
        <v>0</v>
      </c>
      <c r="I6" s="32">
        <f t="shared" si="1"/>
        <v>0</v>
      </c>
      <c r="J6" s="32">
        <f t="shared" si="1"/>
        <v>0</v>
      </c>
      <c r="K6" s="32">
        <f t="shared" si="1"/>
        <v>0</v>
      </c>
      <c r="L6" s="32">
        <f t="shared" si="1"/>
        <v>0</v>
      </c>
      <c r="M6" s="32">
        <f t="shared" si="1"/>
        <v>0</v>
      </c>
      <c r="N6" s="32">
        <f t="shared" si="1"/>
        <v>0</v>
      </c>
      <c r="O6" s="32">
        <f t="shared" si="1"/>
        <v>0</v>
      </c>
      <c r="P6" s="32">
        <f t="shared" si="1"/>
        <v>0</v>
      </c>
      <c r="Q6" s="32">
        <f t="shared" si="1"/>
        <v>0</v>
      </c>
      <c r="R6" s="32">
        <f t="shared" si="1"/>
        <v>0</v>
      </c>
      <c r="S6" s="32">
        <f t="shared" si="1"/>
        <v>0</v>
      </c>
      <c r="T6" s="32">
        <f t="shared" si="1"/>
        <v>0</v>
      </c>
      <c r="U6" s="32">
        <f t="shared" si="1"/>
        <v>0</v>
      </c>
      <c r="V6" s="32">
        <f t="shared" si="1"/>
        <v>0</v>
      </c>
      <c r="W6" s="25">
        <f>SUM(W7:W13)</f>
        <v>236745404.5</v>
      </c>
      <c r="X6" s="20">
        <v>0</v>
      </c>
      <c r="Y6" s="20">
        <v>0</v>
      </c>
      <c r="Z6" s="20">
        <v>58343125.649999999</v>
      </c>
      <c r="AA6" s="20">
        <v>-58343125.649999999</v>
      </c>
      <c r="AB6" s="20">
        <f>W6/D6*100</f>
        <v>60.375553824975512</v>
      </c>
      <c r="AC6" s="20">
        <f>W6/E6*100</f>
        <v>60.375553824975512</v>
      </c>
      <c r="AD6" s="20">
        <v>0</v>
      </c>
      <c r="AE6" s="20">
        <v>0</v>
      </c>
      <c r="AF6" s="20">
        <v>0</v>
      </c>
      <c r="AG6" s="25">
        <f t="shared" ref="AG6" si="2">SUM(AG7:AG13)</f>
        <v>206305633.61000001</v>
      </c>
      <c r="AH6" s="20">
        <f>IF(AG6=0,"--",W6/AG6*100)</f>
        <v>114.75469688217206</v>
      </c>
    </row>
    <row r="7" spans="1:34" ht="63" outlineLevel="1">
      <c r="A7" s="14" t="s">
        <v>4</v>
      </c>
      <c r="B7" s="5" t="s">
        <v>2</v>
      </c>
      <c r="C7" s="5" t="s">
        <v>5</v>
      </c>
      <c r="D7" s="26">
        <v>5174249.5</v>
      </c>
      <c r="E7" s="26">
        <v>5174249.5</v>
      </c>
      <c r="F7" s="33">
        <v>0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33"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26">
        <v>3213996.76</v>
      </c>
      <c r="X7" s="17">
        <v>0</v>
      </c>
      <c r="Y7" s="17">
        <v>0</v>
      </c>
      <c r="Z7" s="17">
        <v>750534.06</v>
      </c>
      <c r="AA7" s="17">
        <v>-750534.06</v>
      </c>
      <c r="AB7" s="17">
        <f t="shared" ref="AB7:AB52" si="3">W7/D7*100</f>
        <v>62.115225792648765</v>
      </c>
      <c r="AC7" s="17">
        <f t="shared" ref="AC7:AC51" si="4">W7/E7*100</f>
        <v>62.115225792648765</v>
      </c>
      <c r="AD7" s="15">
        <v>0</v>
      </c>
      <c r="AE7" s="16">
        <v>0</v>
      </c>
      <c r="AF7" s="15">
        <v>0</v>
      </c>
      <c r="AG7" s="26">
        <v>4540742.01</v>
      </c>
      <c r="AH7" s="17">
        <f t="shared" ref="AH7:AH52" si="5">IF(AG7=0,"--",W7/AG7*100)</f>
        <v>70.781311797099875</v>
      </c>
    </row>
    <row r="8" spans="1:34" ht="78.75" outlineLevel="1">
      <c r="A8" s="14" t="s">
        <v>6</v>
      </c>
      <c r="B8" s="5" t="s">
        <v>2</v>
      </c>
      <c r="C8" s="5" t="s">
        <v>7</v>
      </c>
      <c r="D8" s="26">
        <v>13367800</v>
      </c>
      <c r="E8" s="26">
        <v>13367800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26">
        <v>8087263.4299999997</v>
      </c>
      <c r="X8" s="17">
        <v>0</v>
      </c>
      <c r="Y8" s="17">
        <v>0</v>
      </c>
      <c r="Z8" s="17">
        <v>1994884.26</v>
      </c>
      <c r="AA8" s="17">
        <v>-1994884.26</v>
      </c>
      <c r="AB8" s="17">
        <f t="shared" si="3"/>
        <v>60.498088167088071</v>
      </c>
      <c r="AC8" s="17">
        <f t="shared" si="4"/>
        <v>60.498088167088071</v>
      </c>
      <c r="AD8" s="15">
        <v>0</v>
      </c>
      <c r="AE8" s="16">
        <v>0</v>
      </c>
      <c r="AF8" s="15">
        <v>0</v>
      </c>
      <c r="AG8" s="26">
        <v>8100772.5800000001</v>
      </c>
      <c r="AH8" s="17">
        <f t="shared" si="5"/>
        <v>99.833236276335498</v>
      </c>
    </row>
    <row r="9" spans="1:34" ht="78.75" outlineLevel="1">
      <c r="A9" s="14" t="s">
        <v>8</v>
      </c>
      <c r="B9" s="5" t="s">
        <v>2</v>
      </c>
      <c r="C9" s="5" t="s">
        <v>9</v>
      </c>
      <c r="D9" s="26">
        <v>128838368.98999999</v>
      </c>
      <c r="E9" s="26">
        <v>128838368.98999999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26">
        <v>80108374.930000007</v>
      </c>
      <c r="X9" s="17">
        <v>0</v>
      </c>
      <c r="Y9" s="17">
        <v>0</v>
      </c>
      <c r="Z9" s="17">
        <v>18165649.66</v>
      </c>
      <c r="AA9" s="17">
        <v>-18165649.66</v>
      </c>
      <c r="AB9" s="17">
        <f t="shared" si="3"/>
        <v>62.17742087081043</v>
      </c>
      <c r="AC9" s="17">
        <f t="shared" si="4"/>
        <v>62.17742087081043</v>
      </c>
      <c r="AD9" s="15">
        <v>0</v>
      </c>
      <c r="AE9" s="16">
        <v>0</v>
      </c>
      <c r="AF9" s="15">
        <v>0</v>
      </c>
      <c r="AG9" s="26">
        <v>69084889</v>
      </c>
      <c r="AH9" s="17">
        <f t="shared" si="5"/>
        <v>115.95643575543706</v>
      </c>
    </row>
    <row r="10" spans="1:34" outlineLevel="1">
      <c r="A10" s="14" t="s">
        <v>10</v>
      </c>
      <c r="B10" s="5" t="s">
        <v>2</v>
      </c>
      <c r="C10" s="5" t="s">
        <v>11</v>
      </c>
      <c r="D10" s="26">
        <v>30711</v>
      </c>
      <c r="E10" s="26">
        <v>30711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26">
        <v>22774.6</v>
      </c>
      <c r="X10" s="17">
        <v>0</v>
      </c>
      <c r="Y10" s="17">
        <v>0</v>
      </c>
      <c r="Z10" s="17">
        <v>0</v>
      </c>
      <c r="AA10" s="17">
        <v>0</v>
      </c>
      <c r="AB10" s="17">
        <f t="shared" si="3"/>
        <v>74.157793624434234</v>
      </c>
      <c r="AC10" s="17">
        <f t="shared" si="4"/>
        <v>74.157793624434234</v>
      </c>
      <c r="AD10" s="15">
        <v>0</v>
      </c>
      <c r="AE10" s="16">
        <v>0</v>
      </c>
      <c r="AF10" s="15">
        <v>0</v>
      </c>
      <c r="AG10" s="26">
        <v>2520</v>
      </c>
      <c r="AH10" s="17">
        <f t="shared" si="5"/>
        <v>903.7539682539682</v>
      </c>
    </row>
    <row r="11" spans="1:34" ht="78.75" outlineLevel="1">
      <c r="A11" s="14" t="s">
        <v>12</v>
      </c>
      <c r="B11" s="5" t="s">
        <v>2</v>
      </c>
      <c r="C11" s="5" t="s">
        <v>13</v>
      </c>
      <c r="D11" s="26">
        <v>23512977.469999999</v>
      </c>
      <c r="E11" s="26">
        <v>23512977.469999999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26">
        <v>15985190.779999999</v>
      </c>
      <c r="X11" s="17">
        <v>0</v>
      </c>
      <c r="Y11" s="17">
        <v>0</v>
      </c>
      <c r="Z11" s="17">
        <v>3966580.56</v>
      </c>
      <c r="AA11" s="17">
        <v>-3966580.56</v>
      </c>
      <c r="AB11" s="17">
        <f t="shared" si="3"/>
        <v>67.984545132131231</v>
      </c>
      <c r="AC11" s="17">
        <f t="shared" si="4"/>
        <v>67.984545132131231</v>
      </c>
      <c r="AD11" s="15">
        <v>0</v>
      </c>
      <c r="AE11" s="16">
        <v>0</v>
      </c>
      <c r="AF11" s="15">
        <v>0</v>
      </c>
      <c r="AG11" s="26">
        <v>15076513.73</v>
      </c>
      <c r="AH11" s="17">
        <f t="shared" si="5"/>
        <v>106.0271032565829</v>
      </c>
    </row>
    <row r="12" spans="1:34" outlineLevel="1">
      <c r="A12" s="14" t="s">
        <v>14</v>
      </c>
      <c r="B12" s="5" t="s">
        <v>2</v>
      </c>
      <c r="C12" s="5" t="s">
        <v>15</v>
      </c>
      <c r="D12" s="26">
        <v>11836652.84</v>
      </c>
      <c r="E12" s="26">
        <v>11836652.84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26">
        <v>0</v>
      </c>
      <c r="X12" s="17">
        <v>0</v>
      </c>
      <c r="Y12" s="17">
        <v>0</v>
      </c>
      <c r="Z12" s="17">
        <v>0</v>
      </c>
      <c r="AA12" s="17">
        <v>0</v>
      </c>
      <c r="AB12" s="17">
        <f t="shared" si="3"/>
        <v>0</v>
      </c>
      <c r="AC12" s="17">
        <f t="shared" si="4"/>
        <v>0</v>
      </c>
      <c r="AD12" s="15">
        <v>0</v>
      </c>
      <c r="AE12" s="16">
        <v>0</v>
      </c>
      <c r="AF12" s="15">
        <v>0</v>
      </c>
      <c r="AG12" s="26">
        <v>0</v>
      </c>
      <c r="AH12" s="17" t="str">
        <f t="shared" si="5"/>
        <v>--</v>
      </c>
    </row>
    <row r="13" spans="1:34" ht="31.5" outlineLevel="1">
      <c r="A13" s="14" t="s">
        <v>16</v>
      </c>
      <c r="B13" s="5" t="s">
        <v>2</v>
      </c>
      <c r="C13" s="5" t="s">
        <v>17</v>
      </c>
      <c r="D13" s="26">
        <v>209360536.81999999</v>
      </c>
      <c r="E13" s="26">
        <v>209360536.81999999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26">
        <v>129327804</v>
      </c>
      <c r="X13" s="17">
        <v>0</v>
      </c>
      <c r="Y13" s="17">
        <v>0</v>
      </c>
      <c r="Z13" s="17">
        <v>33465477.109999999</v>
      </c>
      <c r="AA13" s="17">
        <v>-33465477.109999999</v>
      </c>
      <c r="AB13" s="17">
        <f t="shared" si="3"/>
        <v>61.772770534683431</v>
      </c>
      <c r="AC13" s="17">
        <f t="shared" si="4"/>
        <v>61.772770534683431</v>
      </c>
      <c r="AD13" s="15">
        <v>0</v>
      </c>
      <c r="AE13" s="16">
        <v>0</v>
      </c>
      <c r="AF13" s="15">
        <v>0</v>
      </c>
      <c r="AG13" s="26">
        <v>109500196.29000001</v>
      </c>
      <c r="AH13" s="17">
        <f t="shared" si="5"/>
        <v>118.10737184204547</v>
      </c>
    </row>
    <row r="14" spans="1:34" s="11" customFormat="1" ht="63">
      <c r="A14" s="4" t="s">
        <v>18</v>
      </c>
      <c r="B14" s="12" t="s">
        <v>2</v>
      </c>
      <c r="C14" s="12" t="s">
        <v>19</v>
      </c>
      <c r="D14" s="25">
        <f t="shared" ref="D14:E14" si="6">SUM(D15:D16)</f>
        <v>34463636.600000001</v>
      </c>
      <c r="E14" s="25">
        <f t="shared" si="6"/>
        <v>34463636.600000001</v>
      </c>
      <c r="F14" s="32">
        <f t="shared" ref="F14:AA14" si="7">SUM(F15:F16)</f>
        <v>0</v>
      </c>
      <c r="G14" s="32">
        <f t="shared" si="7"/>
        <v>0</v>
      </c>
      <c r="H14" s="32">
        <f t="shared" si="7"/>
        <v>0</v>
      </c>
      <c r="I14" s="32">
        <f t="shared" si="7"/>
        <v>0</v>
      </c>
      <c r="J14" s="32">
        <f t="shared" si="7"/>
        <v>0</v>
      </c>
      <c r="K14" s="32">
        <f t="shared" si="7"/>
        <v>0</v>
      </c>
      <c r="L14" s="32">
        <f t="shared" si="7"/>
        <v>0</v>
      </c>
      <c r="M14" s="32">
        <f t="shared" si="7"/>
        <v>0</v>
      </c>
      <c r="N14" s="32">
        <f t="shared" si="7"/>
        <v>0</v>
      </c>
      <c r="O14" s="32">
        <f t="shared" si="7"/>
        <v>0</v>
      </c>
      <c r="P14" s="32">
        <f t="shared" si="7"/>
        <v>0</v>
      </c>
      <c r="Q14" s="32">
        <f t="shared" si="7"/>
        <v>0</v>
      </c>
      <c r="R14" s="32">
        <f t="shared" si="7"/>
        <v>0</v>
      </c>
      <c r="S14" s="32">
        <f t="shared" si="7"/>
        <v>0</v>
      </c>
      <c r="T14" s="32">
        <f t="shared" si="7"/>
        <v>0</v>
      </c>
      <c r="U14" s="32">
        <f t="shared" si="7"/>
        <v>0</v>
      </c>
      <c r="V14" s="32">
        <f t="shared" si="7"/>
        <v>0</v>
      </c>
      <c r="W14" s="25">
        <f t="shared" si="7"/>
        <v>17534548.18</v>
      </c>
      <c r="X14" s="20">
        <f t="shared" si="7"/>
        <v>0</v>
      </c>
      <c r="Y14" s="20">
        <f t="shared" si="7"/>
        <v>0</v>
      </c>
      <c r="Z14" s="20">
        <f t="shared" si="7"/>
        <v>5518517.4400000004</v>
      </c>
      <c r="AA14" s="20">
        <f t="shared" si="7"/>
        <v>-5518517.4400000004</v>
      </c>
      <c r="AB14" s="20">
        <f t="shared" si="3"/>
        <v>50.878403760791748</v>
      </c>
      <c r="AC14" s="20">
        <f t="shared" si="4"/>
        <v>50.878403760791748</v>
      </c>
      <c r="AD14" s="6">
        <v>0</v>
      </c>
      <c r="AE14" s="7">
        <v>0</v>
      </c>
      <c r="AF14" s="6">
        <v>0</v>
      </c>
      <c r="AG14" s="25">
        <f t="shared" ref="AG14" si="8">SUM(AG15:AG16)</f>
        <v>15574272.82</v>
      </c>
      <c r="AH14" s="20">
        <f t="shared" si="5"/>
        <v>112.58662528039622</v>
      </c>
    </row>
    <row r="15" spans="1:34" outlineLevel="1">
      <c r="A15" s="14" t="s">
        <v>20</v>
      </c>
      <c r="B15" s="5" t="s">
        <v>2</v>
      </c>
      <c r="C15" s="5" t="s">
        <v>21</v>
      </c>
      <c r="D15" s="26">
        <v>30000</v>
      </c>
      <c r="E15" s="26">
        <v>30000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26">
        <v>30000</v>
      </c>
      <c r="X15" s="17">
        <v>0</v>
      </c>
      <c r="Y15" s="17">
        <v>0</v>
      </c>
      <c r="Z15" s="17">
        <v>0</v>
      </c>
      <c r="AA15" s="17">
        <v>0</v>
      </c>
      <c r="AB15" s="17">
        <f t="shared" si="3"/>
        <v>100</v>
      </c>
      <c r="AC15" s="17">
        <f t="shared" si="4"/>
        <v>100</v>
      </c>
      <c r="AD15" s="15">
        <v>0</v>
      </c>
      <c r="AE15" s="16">
        <v>0</v>
      </c>
      <c r="AF15" s="15">
        <v>0</v>
      </c>
      <c r="AG15" s="26">
        <v>0</v>
      </c>
      <c r="AH15" s="17" t="str">
        <f t="shared" si="5"/>
        <v>--</v>
      </c>
    </row>
    <row r="16" spans="1:34" ht="63" outlineLevel="1">
      <c r="A16" s="14" t="s">
        <v>22</v>
      </c>
      <c r="B16" s="5" t="s">
        <v>2</v>
      </c>
      <c r="C16" s="5" t="s">
        <v>23</v>
      </c>
      <c r="D16" s="26">
        <v>34433636.600000001</v>
      </c>
      <c r="E16" s="26">
        <v>34433636.600000001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26">
        <v>17504548.18</v>
      </c>
      <c r="X16" s="17">
        <v>0</v>
      </c>
      <c r="Y16" s="17">
        <v>0</v>
      </c>
      <c r="Z16" s="17">
        <v>5518517.4400000004</v>
      </c>
      <c r="AA16" s="17">
        <v>-5518517.4400000004</v>
      </c>
      <c r="AB16" s="17">
        <f t="shared" si="3"/>
        <v>50.83560700643509</v>
      </c>
      <c r="AC16" s="17">
        <f t="shared" si="4"/>
        <v>50.83560700643509</v>
      </c>
      <c r="AD16" s="15">
        <v>0</v>
      </c>
      <c r="AE16" s="16">
        <v>0</v>
      </c>
      <c r="AF16" s="15">
        <v>0</v>
      </c>
      <c r="AG16" s="26">
        <v>15574272.82</v>
      </c>
      <c r="AH16" s="17">
        <f t="shared" si="5"/>
        <v>112.39399991453341</v>
      </c>
    </row>
    <row r="17" spans="1:34" s="11" customFormat="1" ht="31.5">
      <c r="A17" s="4" t="s">
        <v>24</v>
      </c>
      <c r="B17" s="12" t="s">
        <v>2</v>
      </c>
      <c r="C17" s="12" t="s">
        <v>25</v>
      </c>
      <c r="D17" s="25">
        <f>SUM(D18:D24)</f>
        <v>146068774.09</v>
      </c>
      <c r="E17" s="25">
        <f>SUM(E18:E24)</f>
        <v>146068774.09</v>
      </c>
      <c r="F17" s="32">
        <f t="shared" ref="F17:W17" si="9">SUM(F18:F24)</f>
        <v>0</v>
      </c>
      <c r="G17" s="32">
        <f t="shared" si="9"/>
        <v>0</v>
      </c>
      <c r="H17" s="32">
        <f t="shared" si="9"/>
        <v>0</v>
      </c>
      <c r="I17" s="32">
        <f t="shared" si="9"/>
        <v>0</v>
      </c>
      <c r="J17" s="32">
        <f t="shared" si="9"/>
        <v>0</v>
      </c>
      <c r="K17" s="32">
        <f t="shared" si="9"/>
        <v>0</v>
      </c>
      <c r="L17" s="32">
        <f t="shared" si="9"/>
        <v>0</v>
      </c>
      <c r="M17" s="32">
        <f t="shared" si="9"/>
        <v>0</v>
      </c>
      <c r="N17" s="32">
        <f t="shared" si="9"/>
        <v>0</v>
      </c>
      <c r="O17" s="32">
        <f t="shared" si="9"/>
        <v>0</v>
      </c>
      <c r="P17" s="32">
        <f t="shared" si="9"/>
        <v>0</v>
      </c>
      <c r="Q17" s="32">
        <f t="shared" si="9"/>
        <v>0</v>
      </c>
      <c r="R17" s="32">
        <f t="shared" si="9"/>
        <v>0</v>
      </c>
      <c r="S17" s="32">
        <f t="shared" si="9"/>
        <v>0</v>
      </c>
      <c r="T17" s="32">
        <f t="shared" si="9"/>
        <v>0</v>
      </c>
      <c r="U17" s="32">
        <f t="shared" si="9"/>
        <v>0</v>
      </c>
      <c r="V17" s="32">
        <f t="shared" si="9"/>
        <v>0</v>
      </c>
      <c r="W17" s="25">
        <f t="shared" si="9"/>
        <v>91640079.079999983</v>
      </c>
      <c r="X17" s="20">
        <f t="shared" ref="X17:AA17" si="10">SUM(X19:X24)</f>
        <v>0</v>
      </c>
      <c r="Y17" s="20">
        <f t="shared" si="10"/>
        <v>0</v>
      </c>
      <c r="Z17" s="20">
        <f t="shared" si="10"/>
        <v>6136579.7599999998</v>
      </c>
      <c r="AA17" s="20">
        <f t="shared" si="10"/>
        <v>-6136579.7599999998</v>
      </c>
      <c r="AB17" s="20">
        <f t="shared" si="3"/>
        <v>62.737624554537661</v>
      </c>
      <c r="AC17" s="20">
        <f t="shared" si="4"/>
        <v>62.737624554537661</v>
      </c>
      <c r="AD17" s="6">
        <v>0</v>
      </c>
      <c r="AE17" s="7">
        <v>0</v>
      </c>
      <c r="AF17" s="6">
        <v>0</v>
      </c>
      <c r="AG17" s="25">
        <f t="shared" ref="AG17" si="11">SUM(AG18:AG24)</f>
        <v>50503980.630000003</v>
      </c>
      <c r="AH17" s="20">
        <f t="shared" si="5"/>
        <v>181.4512003546204</v>
      </c>
    </row>
    <row r="18" spans="1:34" outlineLevel="1">
      <c r="A18" s="14" t="s">
        <v>104</v>
      </c>
      <c r="B18" s="5"/>
      <c r="C18" s="37" t="s">
        <v>105</v>
      </c>
      <c r="D18" s="26">
        <v>1317213.82</v>
      </c>
      <c r="E18" s="26">
        <v>1317213.82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26">
        <v>12364.56</v>
      </c>
      <c r="X18" s="17"/>
      <c r="Y18" s="17"/>
      <c r="Z18" s="17"/>
      <c r="AA18" s="17"/>
      <c r="AB18" s="17">
        <f t="shared" si="3"/>
        <v>0.9386904246115485</v>
      </c>
      <c r="AC18" s="17">
        <f t="shared" si="4"/>
        <v>0.9386904246115485</v>
      </c>
      <c r="AD18" s="15"/>
      <c r="AE18" s="16"/>
      <c r="AF18" s="15"/>
      <c r="AG18" s="26">
        <v>0</v>
      </c>
      <c r="AH18" s="17" t="str">
        <f t="shared" si="5"/>
        <v>--</v>
      </c>
    </row>
    <row r="19" spans="1:34" outlineLevel="1">
      <c r="A19" s="14" t="s">
        <v>26</v>
      </c>
      <c r="B19" s="5" t="s">
        <v>2</v>
      </c>
      <c r="C19" s="5" t="s">
        <v>27</v>
      </c>
      <c r="D19" s="26">
        <v>6109426.9900000002</v>
      </c>
      <c r="E19" s="26">
        <v>6109426.9900000002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26">
        <v>4531955.0199999996</v>
      </c>
      <c r="X19" s="17">
        <v>0</v>
      </c>
      <c r="Y19" s="17">
        <v>0</v>
      </c>
      <c r="Z19" s="17">
        <v>700702.27</v>
      </c>
      <c r="AA19" s="17">
        <v>-700702.27</v>
      </c>
      <c r="AB19" s="17">
        <f t="shared" si="3"/>
        <v>74.179706663455832</v>
      </c>
      <c r="AC19" s="17">
        <f t="shared" si="4"/>
        <v>74.179706663455832</v>
      </c>
      <c r="AD19" s="15">
        <v>0</v>
      </c>
      <c r="AE19" s="16">
        <v>0</v>
      </c>
      <c r="AF19" s="15">
        <v>0</v>
      </c>
      <c r="AG19" s="26">
        <v>4756416.1100000003</v>
      </c>
      <c r="AH19" s="17">
        <f t="shared" si="5"/>
        <v>95.280877769964476</v>
      </c>
    </row>
    <row r="20" spans="1:34" outlineLevel="1">
      <c r="A20" s="14" t="s">
        <v>28</v>
      </c>
      <c r="B20" s="5" t="s">
        <v>2</v>
      </c>
      <c r="C20" s="5" t="s">
        <v>29</v>
      </c>
      <c r="D20" s="26">
        <v>10702393.459999999</v>
      </c>
      <c r="E20" s="26">
        <v>10702393.459999999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26">
        <v>10702393.460000001</v>
      </c>
      <c r="X20" s="17">
        <v>0</v>
      </c>
      <c r="Y20" s="17">
        <v>0</v>
      </c>
      <c r="Z20" s="17">
        <v>0</v>
      </c>
      <c r="AA20" s="17">
        <v>0</v>
      </c>
      <c r="AB20" s="17" t="s">
        <v>96</v>
      </c>
      <c r="AC20" s="17">
        <f t="shared" si="4"/>
        <v>100.00000000000003</v>
      </c>
      <c r="AD20" s="15">
        <v>0</v>
      </c>
      <c r="AE20" s="16">
        <v>0</v>
      </c>
      <c r="AF20" s="15">
        <v>0</v>
      </c>
      <c r="AG20" s="26">
        <v>0</v>
      </c>
      <c r="AH20" s="17" t="str">
        <f t="shared" si="5"/>
        <v>--</v>
      </c>
    </row>
    <row r="21" spans="1:34" outlineLevel="1">
      <c r="A21" s="14" t="s">
        <v>30</v>
      </c>
      <c r="B21" s="5" t="s">
        <v>2</v>
      </c>
      <c r="C21" s="5" t="s">
        <v>31</v>
      </c>
      <c r="D21" s="26">
        <v>10000</v>
      </c>
      <c r="E21" s="26">
        <v>10000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26">
        <v>10000</v>
      </c>
      <c r="X21" s="17">
        <v>0</v>
      </c>
      <c r="Y21" s="17">
        <v>0</v>
      </c>
      <c r="Z21" s="17">
        <v>0</v>
      </c>
      <c r="AA21" s="17">
        <v>0</v>
      </c>
      <c r="AB21" s="17">
        <f t="shared" si="3"/>
        <v>100</v>
      </c>
      <c r="AC21" s="17">
        <f t="shared" si="4"/>
        <v>100</v>
      </c>
      <c r="AD21" s="15">
        <v>0</v>
      </c>
      <c r="AE21" s="16">
        <v>0</v>
      </c>
      <c r="AF21" s="15">
        <v>0</v>
      </c>
      <c r="AG21" s="26">
        <v>60000</v>
      </c>
      <c r="AH21" s="17">
        <f t="shared" si="5"/>
        <v>16.666666666666664</v>
      </c>
    </row>
    <row r="22" spans="1:34" outlineLevel="1">
      <c r="A22" s="14" t="s">
        <v>32</v>
      </c>
      <c r="B22" s="5" t="s">
        <v>2</v>
      </c>
      <c r="C22" s="5" t="s">
        <v>33</v>
      </c>
      <c r="D22" s="26">
        <v>9139884.0500000007</v>
      </c>
      <c r="E22" s="26">
        <v>9139884.0500000007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26">
        <v>3461094.58</v>
      </c>
      <c r="X22" s="17">
        <v>0</v>
      </c>
      <c r="Y22" s="17">
        <v>0</v>
      </c>
      <c r="Z22" s="17">
        <v>0</v>
      </c>
      <c r="AA22" s="17">
        <v>0</v>
      </c>
      <c r="AB22" s="17">
        <f t="shared" si="3"/>
        <v>37.868035973607341</v>
      </c>
      <c r="AC22" s="17">
        <f t="shared" si="4"/>
        <v>37.868035973607341</v>
      </c>
      <c r="AD22" s="15">
        <v>0</v>
      </c>
      <c r="AE22" s="16">
        <v>0</v>
      </c>
      <c r="AF22" s="15">
        <v>0</v>
      </c>
      <c r="AG22" s="26">
        <v>0</v>
      </c>
      <c r="AH22" s="17" t="str">
        <f t="shared" si="5"/>
        <v>--</v>
      </c>
    </row>
    <row r="23" spans="1:34" ht="31.5" outlineLevel="1">
      <c r="A23" s="14" t="s">
        <v>34</v>
      </c>
      <c r="B23" s="5" t="s">
        <v>2</v>
      </c>
      <c r="C23" s="5" t="s">
        <v>35</v>
      </c>
      <c r="D23" s="26">
        <v>117593755.77000001</v>
      </c>
      <c r="E23" s="26">
        <v>117593755.77000001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26">
        <v>72679271.459999993</v>
      </c>
      <c r="X23" s="17">
        <v>0</v>
      </c>
      <c r="Y23" s="17">
        <v>0</v>
      </c>
      <c r="Z23" s="17">
        <v>5435877.4900000002</v>
      </c>
      <c r="AA23" s="17">
        <v>-5435877.4900000002</v>
      </c>
      <c r="AB23" s="17">
        <f t="shared" si="3"/>
        <v>61.805383274051017</v>
      </c>
      <c r="AC23" s="17">
        <f t="shared" si="4"/>
        <v>61.805383274051017</v>
      </c>
      <c r="AD23" s="15">
        <v>0</v>
      </c>
      <c r="AE23" s="16">
        <v>0</v>
      </c>
      <c r="AF23" s="15">
        <v>0</v>
      </c>
      <c r="AG23" s="26">
        <v>45188466.840000004</v>
      </c>
      <c r="AH23" s="17">
        <f t="shared" si="5"/>
        <v>160.83588699155783</v>
      </c>
    </row>
    <row r="24" spans="1:34" ht="31.5" outlineLevel="1">
      <c r="A24" s="14" t="s">
        <v>36</v>
      </c>
      <c r="B24" s="5" t="s">
        <v>2</v>
      </c>
      <c r="C24" s="5" t="s">
        <v>37</v>
      </c>
      <c r="D24" s="26">
        <v>1196100</v>
      </c>
      <c r="E24" s="26">
        <v>1196100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26">
        <v>243000</v>
      </c>
      <c r="X24" s="17">
        <v>0</v>
      </c>
      <c r="Y24" s="17">
        <v>0</v>
      </c>
      <c r="Z24" s="17">
        <v>0</v>
      </c>
      <c r="AA24" s="17">
        <v>0</v>
      </c>
      <c r="AB24" s="17">
        <f t="shared" si="3"/>
        <v>20.316027088036119</v>
      </c>
      <c r="AC24" s="17">
        <f t="shared" si="4"/>
        <v>20.316027088036119</v>
      </c>
      <c r="AD24" s="15">
        <v>0</v>
      </c>
      <c r="AE24" s="16">
        <v>0</v>
      </c>
      <c r="AF24" s="15">
        <v>0</v>
      </c>
      <c r="AG24" s="26">
        <v>499097.68</v>
      </c>
      <c r="AH24" s="17">
        <f t="shared" si="5"/>
        <v>48.68786406700989</v>
      </c>
    </row>
    <row r="25" spans="1:34" s="11" customFormat="1" ht="31.5">
      <c r="A25" s="4" t="s">
        <v>38</v>
      </c>
      <c r="B25" s="12" t="s">
        <v>2</v>
      </c>
      <c r="C25" s="12" t="s">
        <v>39</v>
      </c>
      <c r="D25" s="25">
        <f t="shared" ref="D25:E25" si="12">SUM(D26:D29)</f>
        <v>240732657.59999999</v>
      </c>
      <c r="E25" s="25">
        <f t="shared" si="12"/>
        <v>240732657.59999999</v>
      </c>
      <c r="F25" s="32">
        <f t="shared" ref="F25:AA25" si="13">SUM(F26:F29)</f>
        <v>0</v>
      </c>
      <c r="G25" s="32">
        <f t="shared" si="13"/>
        <v>0</v>
      </c>
      <c r="H25" s="32">
        <f t="shared" si="13"/>
        <v>0</v>
      </c>
      <c r="I25" s="32">
        <f t="shared" si="13"/>
        <v>0</v>
      </c>
      <c r="J25" s="32">
        <f t="shared" si="13"/>
        <v>0</v>
      </c>
      <c r="K25" s="32">
        <f t="shared" si="13"/>
        <v>0</v>
      </c>
      <c r="L25" s="32">
        <f t="shared" si="13"/>
        <v>0</v>
      </c>
      <c r="M25" s="32">
        <f t="shared" si="13"/>
        <v>0</v>
      </c>
      <c r="N25" s="32">
        <f t="shared" si="13"/>
        <v>0</v>
      </c>
      <c r="O25" s="32">
        <f t="shared" si="13"/>
        <v>0</v>
      </c>
      <c r="P25" s="32">
        <f t="shared" si="13"/>
        <v>0</v>
      </c>
      <c r="Q25" s="32">
        <f t="shared" si="13"/>
        <v>0</v>
      </c>
      <c r="R25" s="32">
        <f t="shared" si="13"/>
        <v>0</v>
      </c>
      <c r="S25" s="32">
        <f t="shared" si="13"/>
        <v>0</v>
      </c>
      <c r="T25" s="32">
        <f t="shared" si="13"/>
        <v>0</v>
      </c>
      <c r="U25" s="32">
        <f t="shared" si="13"/>
        <v>0</v>
      </c>
      <c r="V25" s="32">
        <f t="shared" si="13"/>
        <v>0</v>
      </c>
      <c r="W25" s="25">
        <f t="shared" si="13"/>
        <v>139006036.03</v>
      </c>
      <c r="X25" s="20">
        <f t="shared" si="13"/>
        <v>0</v>
      </c>
      <c r="Y25" s="20">
        <f t="shared" si="13"/>
        <v>0</v>
      </c>
      <c r="Z25" s="20">
        <f t="shared" si="13"/>
        <v>13310727.84</v>
      </c>
      <c r="AA25" s="20">
        <f t="shared" si="13"/>
        <v>-13310727.84</v>
      </c>
      <c r="AB25" s="20">
        <f t="shared" si="3"/>
        <v>57.742907595433778</v>
      </c>
      <c r="AC25" s="20">
        <f t="shared" si="4"/>
        <v>57.742907595433778</v>
      </c>
      <c r="AD25" s="6">
        <v>0</v>
      </c>
      <c r="AE25" s="7">
        <v>0</v>
      </c>
      <c r="AF25" s="6">
        <v>0</v>
      </c>
      <c r="AG25" s="25">
        <f t="shared" ref="AG25" si="14">SUM(AG26:AG29)</f>
        <v>95516431.469999999</v>
      </c>
      <c r="AH25" s="20">
        <f t="shared" si="5"/>
        <v>145.53101899923817</v>
      </c>
    </row>
    <row r="26" spans="1:34" outlineLevel="1">
      <c r="A26" s="14" t="s">
        <v>40</v>
      </c>
      <c r="B26" s="5" t="s">
        <v>2</v>
      </c>
      <c r="C26" s="5" t="s">
        <v>41</v>
      </c>
      <c r="D26" s="26">
        <v>141454678.25999999</v>
      </c>
      <c r="E26" s="26">
        <v>141454678.25999999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26">
        <v>70382242.810000002</v>
      </c>
      <c r="X26" s="17">
        <v>0</v>
      </c>
      <c r="Y26" s="17">
        <v>0</v>
      </c>
      <c r="Z26" s="17">
        <v>8123801.3399999999</v>
      </c>
      <c r="AA26" s="17">
        <v>-8123801.3399999999</v>
      </c>
      <c r="AB26" s="17">
        <f t="shared" si="3"/>
        <v>49.756037534958239</v>
      </c>
      <c r="AC26" s="17">
        <f t="shared" si="4"/>
        <v>49.756037534958239</v>
      </c>
      <c r="AD26" s="15">
        <v>0</v>
      </c>
      <c r="AE26" s="16">
        <v>0</v>
      </c>
      <c r="AF26" s="15">
        <v>0</v>
      </c>
      <c r="AG26" s="26">
        <v>32592063.460000001</v>
      </c>
      <c r="AH26" s="17">
        <f t="shared" si="5"/>
        <v>215.94902359091071</v>
      </c>
    </row>
    <row r="27" spans="1:34" outlineLevel="1">
      <c r="A27" s="14" t="s">
        <v>42</v>
      </c>
      <c r="B27" s="5" t="s">
        <v>2</v>
      </c>
      <c r="C27" s="5" t="s">
        <v>43</v>
      </c>
      <c r="D27" s="26">
        <v>21696812.240000002</v>
      </c>
      <c r="E27" s="26">
        <v>21696812.240000002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26">
        <v>19233354.530000001</v>
      </c>
      <c r="X27" s="17">
        <v>0</v>
      </c>
      <c r="Y27" s="17">
        <v>0</v>
      </c>
      <c r="Z27" s="17">
        <v>1223928.8600000001</v>
      </c>
      <c r="AA27" s="17">
        <v>-1223928.8600000001</v>
      </c>
      <c r="AB27" s="17">
        <f t="shared" si="3"/>
        <v>88.645992403167881</v>
      </c>
      <c r="AC27" s="17">
        <f t="shared" si="4"/>
        <v>88.645992403167881</v>
      </c>
      <c r="AD27" s="15">
        <v>0</v>
      </c>
      <c r="AE27" s="16">
        <v>0</v>
      </c>
      <c r="AF27" s="15">
        <v>0</v>
      </c>
      <c r="AG27" s="26">
        <v>1849383.02</v>
      </c>
      <c r="AH27" s="17">
        <f t="shared" si="5"/>
        <v>1039.9876240888163</v>
      </c>
    </row>
    <row r="28" spans="1:34" outlineLevel="1">
      <c r="A28" s="14" t="s">
        <v>44</v>
      </c>
      <c r="B28" s="5" t="s">
        <v>2</v>
      </c>
      <c r="C28" s="5" t="s">
        <v>45</v>
      </c>
      <c r="D28" s="26">
        <v>77271167.099999994</v>
      </c>
      <c r="E28" s="26">
        <v>77271167.099999994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26">
        <v>49390438.689999998</v>
      </c>
      <c r="X28" s="17">
        <v>0</v>
      </c>
      <c r="Y28" s="17">
        <v>0</v>
      </c>
      <c r="Z28" s="17">
        <v>3962997.64</v>
      </c>
      <c r="AA28" s="17">
        <v>-3962997.64</v>
      </c>
      <c r="AB28" s="17">
        <f t="shared" si="3"/>
        <v>63.918328845844499</v>
      </c>
      <c r="AC28" s="17">
        <f t="shared" si="4"/>
        <v>63.918328845844499</v>
      </c>
      <c r="AD28" s="15">
        <v>0</v>
      </c>
      <c r="AE28" s="16">
        <v>0</v>
      </c>
      <c r="AF28" s="15">
        <v>0</v>
      </c>
      <c r="AG28" s="26">
        <v>61050984.990000002</v>
      </c>
      <c r="AH28" s="17">
        <f t="shared" si="5"/>
        <v>80.900314217845988</v>
      </c>
    </row>
    <row r="29" spans="1:34" ht="31.5" outlineLevel="1">
      <c r="A29" s="14" t="s">
        <v>46</v>
      </c>
      <c r="B29" s="5" t="s">
        <v>2</v>
      </c>
      <c r="C29" s="5" t="s">
        <v>47</v>
      </c>
      <c r="D29" s="26">
        <v>310000</v>
      </c>
      <c r="E29" s="26">
        <v>310000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26">
        <v>0</v>
      </c>
      <c r="X29" s="17">
        <v>0</v>
      </c>
      <c r="Y29" s="17">
        <v>0</v>
      </c>
      <c r="Z29" s="17">
        <v>0</v>
      </c>
      <c r="AA29" s="17">
        <v>0</v>
      </c>
      <c r="AB29" s="17">
        <f t="shared" si="3"/>
        <v>0</v>
      </c>
      <c r="AC29" s="17">
        <f t="shared" si="4"/>
        <v>0</v>
      </c>
      <c r="AD29" s="15">
        <v>0</v>
      </c>
      <c r="AE29" s="16">
        <v>0</v>
      </c>
      <c r="AF29" s="15">
        <v>0</v>
      </c>
      <c r="AG29" s="26">
        <v>24000</v>
      </c>
      <c r="AH29" s="17">
        <f t="shared" si="5"/>
        <v>0</v>
      </c>
    </row>
    <row r="30" spans="1:34" s="11" customFormat="1" ht="31.5">
      <c r="A30" s="4" t="s">
        <v>48</v>
      </c>
      <c r="B30" s="12" t="s">
        <v>2</v>
      </c>
      <c r="C30" s="12" t="s">
        <v>49</v>
      </c>
      <c r="D30" s="25">
        <f t="shared" ref="D30:AA30" si="15">D31</f>
        <v>6208600</v>
      </c>
      <c r="E30" s="25">
        <f t="shared" si="15"/>
        <v>6208600</v>
      </c>
      <c r="F30" s="32">
        <f t="shared" si="15"/>
        <v>0</v>
      </c>
      <c r="G30" s="32">
        <f t="shared" si="15"/>
        <v>0</v>
      </c>
      <c r="H30" s="32">
        <f t="shared" si="15"/>
        <v>0</v>
      </c>
      <c r="I30" s="32">
        <f t="shared" si="15"/>
        <v>0</v>
      </c>
      <c r="J30" s="32">
        <f t="shared" si="15"/>
        <v>0</v>
      </c>
      <c r="K30" s="32">
        <f t="shared" si="15"/>
        <v>0</v>
      </c>
      <c r="L30" s="32">
        <f t="shared" si="15"/>
        <v>0</v>
      </c>
      <c r="M30" s="32">
        <f t="shared" si="15"/>
        <v>0</v>
      </c>
      <c r="N30" s="32">
        <f t="shared" si="15"/>
        <v>0</v>
      </c>
      <c r="O30" s="32">
        <f t="shared" si="15"/>
        <v>0</v>
      </c>
      <c r="P30" s="32">
        <f t="shared" si="15"/>
        <v>0</v>
      </c>
      <c r="Q30" s="32">
        <f t="shared" si="15"/>
        <v>0</v>
      </c>
      <c r="R30" s="32">
        <f t="shared" si="15"/>
        <v>0</v>
      </c>
      <c r="S30" s="32">
        <f t="shared" si="15"/>
        <v>0</v>
      </c>
      <c r="T30" s="32">
        <f t="shared" si="15"/>
        <v>0</v>
      </c>
      <c r="U30" s="32">
        <f t="shared" si="15"/>
        <v>0</v>
      </c>
      <c r="V30" s="32">
        <f t="shared" si="15"/>
        <v>0</v>
      </c>
      <c r="W30" s="25">
        <f t="shared" si="15"/>
        <v>4175066.64</v>
      </c>
      <c r="X30" s="20">
        <f t="shared" si="15"/>
        <v>0</v>
      </c>
      <c r="Y30" s="20">
        <f t="shared" si="15"/>
        <v>0</v>
      </c>
      <c r="Z30" s="20">
        <f t="shared" si="15"/>
        <v>1366666.66</v>
      </c>
      <c r="AA30" s="20">
        <f t="shared" si="15"/>
        <v>-1366666.66</v>
      </c>
      <c r="AB30" s="20">
        <f t="shared" si="3"/>
        <v>67.246507103050618</v>
      </c>
      <c r="AC30" s="20">
        <f t="shared" si="4"/>
        <v>67.246507103050618</v>
      </c>
      <c r="AD30" s="6">
        <v>0</v>
      </c>
      <c r="AE30" s="7">
        <v>0</v>
      </c>
      <c r="AF30" s="6">
        <v>0</v>
      </c>
      <c r="AG30" s="25">
        <f t="shared" ref="AG30" si="16">AG31</f>
        <v>5506666.6399999997</v>
      </c>
      <c r="AH30" s="20">
        <f t="shared" si="5"/>
        <v>75.81840181994383</v>
      </c>
    </row>
    <row r="31" spans="1:34" ht="31.5" outlineLevel="1">
      <c r="A31" s="14" t="s">
        <v>50</v>
      </c>
      <c r="B31" s="5" t="s">
        <v>2</v>
      </c>
      <c r="C31" s="5" t="s">
        <v>51</v>
      </c>
      <c r="D31" s="26">
        <v>6208600</v>
      </c>
      <c r="E31" s="26">
        <v>6208600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26">
        <v>4175066.64</v>
      </c>
      <c r="X31" s="17">
        <v>0</v>
      </c>
      <c r="Y31" s="17">
        <v>0</v>
      </c>
      <c r="Z31" s="17">
        <v>1366666.66</v>
      </c>
      <c r="AA31" s="17">
        <v>-1366666.66</v>
      </c>
      <c r="AB31" s="17">
        <f t="shared" si="3"/>
        <v>67.246507103050618</v>
      </c>
      <c r="AC31" s="17">
        <f t="shared" si="4"/>
        <v>67.246507103050618</v>
      </c>
      <c r="AD31" s="15">
        <v>0</v>
      </c>
      <c r="AE31" s="16">
        <v>0</v>
      </c>
      <c r="AF31" s="15">
        <v>0</v>
      </c>
      <c r="AG31" s="26">
        <v>5506666.6399999997</v>
      </c>
      <c r="AH31" s="17">
        <f t="shared" si="5"/>
        <v>75.81840181994383</v>
      </c>
    </row>
    <row r="32" spans="1:34" s="11" customFormat="1">
      <c r="A32" s="4" t="s">
        <v>52</v>
      </c>
      <c r="B32" s="12" t="s">
        <v>2</v>
      </c>
      <c r="C32" s="12" t="s">
        <v>53</v>
      </c>
      <c r="D32" s="25">
        <f t="shared" ref="D32:E32" si="17">SUM(D33:D38)</f>
        <v>1043073005.8700001</v>
      </c>
      <c r="E32" s="25">
        <f t="shared" si="17"/>
        <v>1041903472.16</v>
      </c>
      <c r="F32" s="32">
        <f t="shared" ref="F32" si="18">SUM(F33:F38)</f>
        <v>0</v>
      </c>
      <c r="G32" s="32">
        <f t="shared" ref="G32" si="19">SUM(G33:G38)</f>
        <v>0</v>
      </c>
      <c r="H32" s="32">
        <f t="shared" ref="H32" si="20">SUM(H33:H38)</f>
        <v>0</v>
      </c>
      <c r="I32" s="32">
        <f t="shared" ref="I32" si="21">SUM(I33:I38)</f>
        <v>0</v>
      </c>
      <c r="J32" s="32">
        <f t="shared" ref="J32" si="22">SUM(J33:J38)</f>
        <v>0</v>
      </c>
      <c r="K32" s="32">
        <f t="shared" ref="K32" si="23">SUM(K33:K38)</f>
        <v>0</v>
      </c>
      <c r="L32" s="32">
        <f t="shared" ref="L32" si="24">SUM(L33:L38)</f>
        <v>0</v>
      </c>
      <c r="M32" s="32">
        <f t="shared" ref="M32" si="25">SUM(M33:M38)</f>
        <v>0</v>
      </c>
      <c r="N32" s="32">
        <f t="shared" ref="N32" si="26">SUM(N33:N38)</f>
        <v>0</v>
      </c>
      <c r="O32" s="32">
        <f t="shared" ref="O32" si="27">SUM(O33:O38)</f>
        <v>0</v>
      </c>
      <c r="P32" s="32">
        <f t="shared" ref="P32" si="28">SUM(P33:P38)</f>
        <v>0</v>
      </c>
      <c r="Q32" s="32">
        <f t="shared" ref="Q32" si="29">SUM(Q33:Q38)</f>
        <v>0</v>
      </c>
      <c r="R32" s="32">
        <f t="shared" ref="R32" si="30">SUM(R33:R38)</f>
        <v>0</v>
      </c>
      <c r="S32" s="32">
        <f t="shared" ref="S32" si="31">SUM(S33:S38)</f>
        <v>0</v>
      </c>
      <c r="T32" s="32">
        <f t="shared" ref="T32" si="32">SUM(T33:T38)</f>
        <v>0</v>
      </c>
      <c r="U32" s="32">
        <f t="shared" ref="U32" si="33">SUM(U33:U38)</f>
        <v>0</v>
      </c>
      <c r="V32" s="32">
        <f t="shared" ref="V32" si="34">SUM(V33:V38)</f>
        <v>0</v>
      </c>
      <c r="W32" s="25">
        <f t="shared" ref="W32" si="35">SUM(W33:W38)</f>
        <v>771966658.85000002</v>
      </c>
      <c r="X32" s="20">
        <f t="shared" ref="X32:AA32" si="36">SUM(X33:X38)</f>
        <v>0</v>
      </c>
      <c r="Y32" s="20">
        <f t="shared" si="36"/>
        <v>0</v>
      </c>
      <c r="Z32" s="20">
        <f t="shared" si="36"/>
        <v>230198550.78</v>
      </c>
      <c r="AA32" s="20">
        <f t="shared" si="36"/>
        <v>-230198550.78</v>
      </c>
      <c r="AB32" s="20">
        <f t="shared" si="3"/>
        <v>74.008880922589185</v>
      </c>
      <c r="AC32" s="20">
        <f t="shared" si="4"/>
        <v>74.091955682767221</v>
      </c>
      <c r="AD32" s="6">
        <v>0</v>
      </c>
      <c r="AE32" s="7">
        <v>0</v>
      </c>
      <c r="AF32" s="6">
        <v>0</v>
      </c>
      <c r="AG32" s="25">
        <f t="shared" ref="AG32" si="37">SUM(AG33:AG38)</f>
        <v>728594892.44999993</v>
      </c>
      <c r="AH32" s="20">
        <f t="shared" si="5"/>
        <v>105.95279583338232</v>
      </c>
    </row>
    <row r="33" spans="1:34" outlineLevel="1">
      <c r="A33" s="14" t="s">
        <v>54</v>
      </c>
      <c r="B33" s="5" t="s">
        <v>2</v>
      </c>
      <c r="C33" s="5" t="s">
        <v>55</v>
      </c>
      <c r="D33" s="26">
        <v>101697482.63</v>
      </c>
      <c r="E33" s="26">
        <v>101697482.63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26">
        <v>74504604.5</v>
      </c>
      <c r="X33" s="17">
        <v>0</v>
      </c>
      <c r="Y33" s="17">
        <v>0</v>
      </c>
      <c r="Z33" s="17">
        <v>72326832.459999993</v>
      </c>
      <c r="AA33" s="17">
        <v>-72326832.459999993</v>
      </c>
      <c r="AB33" s="17">
        <f t="shared" si="3"/>
        <v>73.261011554303408</v>
      </c>
      <c r="AC33" s="17">
        <f t="shared" si="4"/>
        <v>73.261011554303408</v>
      </c>
      <c r="AD33" s="15">
        <v>0</v>
      </c>
      <c r="AE33" s="16">
        <v>0</v>
      </c>
      <c r="AF33" s="15">
        <v>0</v>
      </c>
      <c r="AG33" s="26">
        <v>185105291.00999999</v>
      </c>
      <c r="AH33" s="17">
        <f t="shared" si="5"/>
        <v>40.249851364851061</v>
      </c>
    </row>
    <row r="34" spans="1:34" outlineLevel="1">
      <c r="A34" s="14" t="s">
        <v>56</v>
      </c>
      <c r="B34" s="5" t="s">
        <v>2</v>
      </c>
      <c r="C34" s="5" t="s">
        <v>57</v>
      </c>
      <c r="D34" s="26">
        <v>865713964.92000008</v>
      </c>
      <c r="E34" s="26">
        <f>865713964.92-1169533.71</f>
        <v>864544431.20999992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26">
        <v>642180467.65999997</v>
      </c>
      <c r="X34" s="17">
        <v>0</v>
      </c>
      <c r="Y34" s="17">
        <v>0</v>
      </c>
      <c r="Z34" s="17">
        <v>143821295.53</v>
      </c>
      <c r="AA34" s="17">
        <v>-143821295.53</v>
      </c>
      <c r="AB34" s="17">
        <f t="shared" si="3"/>
        <v>74.179289428390277</v>
      </c>
      <c r="AC34" s="17">
        <f t="shared" si="4"/>
        <v>74.279637283790763</v>
      </c>
      <c r="AD34" s="15">
        <v>0</v>
      </c>
      <c r="AE34" s="16">
        <v>0</v>
      </c>
      <c r="AF34" s="15">
        <v>0</v>
      </c>
      <c r="AG34" s="26">
        <v>491252994.5</v>
      </c>
      <c r="AH34" s="17">
        <f t="shared" si="5"/>
        <v>130.72296247549895</v>
      </c>
    </row>
    <row r="35" spans="1:34" ht="31.5" outlineLevel="1">
      <c r="A35" s="14" t="s">
        <v>58</v>
      </c>
      <c r="B35" s="5" t="s">
        <v>2</v>
      </c>
      <c r="C35" s="5" t="s">
        <v>59</v>
      </c>
      <c r="D35" s="26">
        <v>42641657.32</v>
      </c>
      <c r="E35" s="26">
        <v>42641657.32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0</v>
      </c>
      <c r="M35" s="33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26">
        <v>31517387.489999998</v>
      </c>
      <c r="X35" s="17">
        <v>0</v>
      </c>
      <c r="Y35" s="17">
        <v>0</v>
      </c>
      <c r="Z35" s="17">
        <v>9400449.1699999999</v>
      </c>
      <c r="AA35" s="17">
        <v>-9400449.1699999999</v>
      </c>
      <c r="AB35" s="17">
        <f t="shared" si="3"/>
        <v>73.912201051382581</v>
      </c>
      <c r="AC35" s="17">
        <f t="shared" si="4"/>
        <v>73.912201051382581</v>
      </c>
      <c r="AD35" s="15">
        <v>0</v>
      </c>
      <c r="AE35" s="16">
        <v>0</v>
      </c>
      <c r="AF35" s="15">
        <v>0</v>
      </c>
      <c r="AG35" s="26">
        <v>28152776.68</v>
      </c>
      <c r="AH35" s="17">
        <f t="shared" si="5"/>
        <v>111.95125741323501</v>
      </c>
    </row>
    <row r="36" spans="1:34" ht="47.25" outlineLevel="1">
      <c r="A36" s="14" t="s">
        <v>60</v>
      </c>
      <c r="B36" s="5" t="s">
        <v>2</v>
      </c>
      <c r="C36" s="5" t="s">
        <v>61</v>
      </c>
      <c r="D36" s="26">
        <v>514000</v>
      </c>
      <c r="E36" s="26">
        <v>514000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26">
        <v>252033</v>
      </c>
      <c r="X36" s="17">
        <v>0</v>
      </c>
      <c r="Y36" s="17">
        <v>0</v>
      </c>
      <c r="Z36" s="17">
        <v>13500</v>
      </c>
      <c r="AA36" s="17">
        <v>-13500</v>
      </c>
      <c r="AB36" s="17">
        <f t="shared" si="3"/>
        <v>49.033657587548639</v>
      </c>
      <c r="AC36" s="17">
        <f t="shared" si="4"/>
        <v>49.033657587548639</v>
      </c>
      <c r="AD36" s="15">
        <v>0</v>
      </c>
      <c r="AE36" s="16">
        <v>0</v>
      </c>
      <c r="AF36" s="15">
        <v>0</v>
      </c>
      <c r="AG36" s="26">
        <v>198490</v>
      </c>
      <c r="AH36" s="17">
        <f t="shared" si="5"/>
        <v>126.97516247669908</v>
      </c>
    </row>
    <row r="37" spans="1:34" outlineLevel="1">
      <c r="A37" s="14" t="s">
        <v>62</v>
      </c>
      <c r="B37" s="5" t="s">
        <v>2</v>
      </c>
      <c r="C37" s="5" t="s">
        <v>63</v>
      </c>
      <c r="D37" s="26">
        <v>1480000</v>
      </c>
      <c r="E37" s="26">
        <v>1480000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26">
        <v>894773.2</v>
      </c>
      <c r="X37" s="17">
        <v>0</v>
      </c>
      <c r="Y37" s="17">
        <v>0</v>
      </c>
      <c r="Z37" s="17">
        <v>78984.47</v>
      </c>
      <c r="AA37" s="17">
        <v>-78984.47</v>
      </c>
      <c r="AB37" s="17">
        <f t="shared" si="3"/>
        <v>60.457648648648643</v>
      </c>
      <c r="AC37" s="17">
        <f t="shared" si="4"/>
        <v>60.457648648648643</v>
      </c>
      <c r="AD37" s="15">
        <v>0</v>
      </c>
      <c r="AE37" s="16">
        <v>0</v>
      </c>
      <c r="AF37" s="15">
        <v>0</v>
      </c>
      <c r="AG37" s="26">
        <v>1022439.47</v>
      </c>
      <c r="AH37" s="17">
        <f t="shared" si="5"/>
        <v>87.513562049790579</v>
      </c>
    </row>
    <row r="38" spans="1:34" ht="31.5" outlineLevel="1">
      <c r="A38" s="14" t="s">
        <v>64</v>
      </c>
      <c r="B38" s="5" t="s">
        <v>2</v>
      </c>
      <c r="C38" s="5" t="s">
        <v>65</v>
      </c>
      <c r="D38" s="26">
        <v>31025901</v>
      </c>
      <c r="E38" s="26">
        <v>31025901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26">
        <v>22617393</v>
      </c>
      <c r="X38" s="17">
        <v>0</v>
      </c>
      <c r="Y38" s="17">
        <v>0</v>
      </c>
      <c r="Z38" s="17">
        <v>4557489.1500000004</v>
      </c>
      <c r="AA38" s="17">
        <v>-4557489.1500000004</v>
      </c>
      <c r="AB38" s="17">
        <f t="shared" si="3"/>
        <v>72.898424448656627</v>
      </c>
      <c r="AC38" s="17">
        <f t="shared" si="4"/>
        <v>72.898424448656627</v>
      </c>
      <c r="AD38" s="15">
        <v>0</v>
      </c>
      <c r="AE38" s="16">
        <v>0</v>
      </c>
      <c r="AF38" s="15">
        <v>0</v>
      </c>
      <c r="AG38" s="26">
        <v>22862900.789999999</v>
      </c>
      <c r="AH38" s="17">
        <f t="shared" si="5"/>
        <v>98.926173925806566</v>
      </c>
    </row>
    <row r="39" spans="1:34" s="11" customFormat="1" ht="31.5">
      <c r="A39" s="4" t="s">
        <v>66</v>
      </c>
      <c r="B39" s="12" t="s">
        <v>2</v>
      </c>
      <c r="C39" s="12" t="s">
        <v>67</v>
      </c>
      <c r="D39" s="25">
        <f t="shared" ref="D39:E39" si="38">SUM(D40:D41)</f>
        <v>151103917.38000003</v>
      </c>
      <c r="E39" s="25">
        <f t="shared" si="38"/>
        <v>151103917.38000003</v>
      </c>
      <c r="F39" s="32">
        <f t="shared" ref="F39:W39" si="39">SUM(F40:F41)</f>
        <v>0</v>
      </c>
      <c r="G39" s="32">
        <f t="shared" si="39"/>
        <v>0</v>
      </c>
      <c r="H39" s="32">
        <f t="shared" si="39"/>
        <v>0</v>
      </c>
      <c r="I39" s="32">
        <f t="shared" si="39"/>
        <v>0</v>
      </c>
      <c r="J39" s="32">
        <f t="shared" si="39"/>
        <v>0</v>
      </c>
      <c r="K39" s="32">
        <f t="shared" si="39"/>
        <v>0</v>
      </c>
      <c r="L39" s="32">
        <f t="shared" si="39"/>
        <v>0</v>
      </c>
      <c r="M39" s="32">
        <f t="shared" si="39"/>
        <v>0</v>
      </c>
      <c r="N39" s="32">
        <f t="shared" si="39"/>
        <v>0</v>
      </c>
      <c r="O39" s="32">
        <f t="shared" si="39"/>
        <v>0</v>
      </c>
      <c r="P39" s="32">
        <f t="shared" si="39"/>
        <v>0</v>
      </c>
      <c r="Q39" s="32">
        <f t="shared" si="39"/>
        <v>0</v>
      </c>
      <c r="R39" s="32">
        <f t="shared" si="39"/>
        <v>0</v>
      </c>
      <c r="S39" s="32">
        <f t="shared" si="39"/>
        <v>0</v>
      </c>
      <c r="T39" s="32">
        <f t="shared" si="39"/>
        <v>0</v>
      </c>
      <c r="U39" s="32">
        <f t="shared" si="39"/>
        <v>0</v>
      </c>
      <c r="V39" s="32">
        <f t="shared" si="39"/>
        <v>0</v>
      </c>
      <c r="W39" s="25">
        <f t="shared" si="39"/>
        <v>94988165.75</v>
      </c>
      <c r="X39" s="20">
        <v>0</v>
      </c>
      <c r="Y39" s="20">
        <v>0</v>
      </c>
      <c r="Z39" s="20">
        <v>26082685.02</v>
      </c>
      <c r="AA39" s="20">
        <v>-26082685.02</v>
      </c>
      <c r="AB39" s="20">
        <f t="shared" si="3"/>
        <v>62.862808189890487</v>
      </c>
      <c r="AC39" s="20">
        <f t="shared" si="4"/>
        <v>62.862808189890487</v>
      </c>
      <c r="AD39" s="6">
        <v>0</v>
      </c>
      <c r="AE39" s="7">
        <v>0</v>
      </c>
      <c r="AF39" s="6">
        <v>0</v>
      </c>
      <c r="AG39" s="25">
        <f t="shared" ref="AG39" si="40">SUM(AG40:AG41)</f>
        <v>77900731.800000012</v>
      </c>
      <c r="AH39" s="20">
        <f t="shared" si="5"/>
        <v>121.93488245254198</v>
      </c>
    </row>
    <row r="40" spans="1:34" outlineLevel="1">
      <c r="A40" s="14" t="s">
        <v>68</v>
      </c>
      <c r="B40" s="5" t="s">
        <v>2</v>
      </c>
      <c r="C40" s="5" t="s">
        <v>69</v>
      </c>
      <c r="D40" s="26">
        <v>146287917.38000003</v>
      </c>
      <c r="E40" s="26">
        <v>146287917.38000003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26">
        <v>92439821.730000004</v>
      </c>
      <c r="X40" s="17">
        <v>0</v>
      </c>
      <c r="Y40" s="17">
        <v>0</v>
      </c>
      <c r="Z40" s="17">
        <v>25226329.399999999</v>
      </c>
      <c r="AA40" s="17">
        <v>-25226329.399999999</v>
      </c>
      <c r="AB40" s="17">
        <f t="shared" si="3"/>
        <v>63.190332725755283</v>
      </c>
      <c r="AC40" s="17">
        <f t="shared" si="4"/>
        <v>63.190332725755283</v>
      </c>
      <c r="AD40" s="15">
        <v>0</v>
      </c>
      <c r="AE40" s="16">
        <v>0</v>
      </c>
      <c r="AF40" s="15">
        <v>0</v>
      </c>
      <c r="AG40" s="26">
        <v>75662061.680000007</v>
      </c>
      <c r="AH40" s="17">
        <f t="shared" si="5"/>
        <v>122.17460068820054</v>
      </c>
    </row>
    <row r="41" spans="1:34" ht="31.5" outlineLevel="1">
      <c r="A41" s="14" t="s">
        <v>70</v>
      </c>
      <c r="B41" s="5" t="s">
        <v>2</v>
      </c>
      <c r="C41" s="5" t="s">
        <v>71</v>
      </c>
      <c r="D41" s="26">
        <v>4816000</v>
      </c>
      <c r="E41" s="26">
        <v>4816000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26">
        <v>2548344.02</v>
      </c>
      <c r="X41" s="17">
        <v>0</v>
      </c>
      <c r="Y41" s="17">
        <v>0</v>
      </c>
      <c r="Z41" s="17">
        <v>856355.62</v>
      </c>
      <c r="AA41" s="17">
        <v>-856355.62</v>
      </c>
      <c r="AB41" s="17">
        <f t="shared" si="3"/>
        <v>52.914120016611299</v>
      </c>
      <c r="AC41" s="17">
        <f t="shared" si="4"/>
        <v>52.914120016611299</v>
      </c>
      <c r="AD41" s="15">
        <v>0</v>
      </c>
      <c r="AE41" s="16">
        <v>0</v>
      </c>
      <c r="AF41" s="15">
        <v>0</v>
      </c>
      <c r="AG41" s="26">
        <v>2238670.12</v>
      </c>
      <c r="AH41" s="17">
        <f t="shared" si="5"/>
        <v>113.832940245792</v>
      </c>
    </row>
    <row r="42" spans="1:34" s="11" customFormat="1">
      <c r="A42" s="4" t="s">
        <v>72</v>
      </c>
      <c r="B42" s="12" t="s">
        <v>2</v>
      </c>
      <c r="C42" s="12" t="s">
        <v>73</v>
      </c>
      <c r="D42" s="25">
        <f t="shared" ref="D42:E42" si="41">SUM(D43:D46)</f>
        <v>275240155.55000001</v>
      </c>
      <c r="E42" s="25">
        <f t="shared" si="41"/>
        <v>275240155.55000001</v>
      </c>
      <c r="F42" s="32">
        <f t="shared" ref="F42:W42" si="42">SUM(F43:F46)</f>
        <v>0</v>
      </c>
      <c r="G42" s="32">
        <f t="shared" si="42"/>
        <v>0</v>
      </c>
      <c r="H42" s="32">
        <f t="shared" si="42"/>
        <v>0</v>
      </c>
      <c r="I42" s="32">
        <f t="shared" si="42"/>
        <v>0</v>
      </c>
      <c r="J42" s="32">
        <f t="shared" si="42"/>
        <v>0</v>
      </c>
      <c r="K42" s="32">
        <f t="shared" si="42"/>
        <v>0</v>
      </c>
      <c r="L42" s="32">
        <f t="shared" si="42"/>
        <v>0</v>
      </c>
      <c r="M42" s="32">
        <f t="shared" si="42"/>
        <v>0</v>
      </c>
      <c r="N42" s="32">
        <f t="shared" si="42"/>
        <v>0</v>
      </c>
      <c r="O42" s="32">
        <f t="shared" si="42"/>
        <v>0</v>
      </c>
      <c r="P42" s="32">
        <f t="shared" si="42"/>
        <v>0</v>
      </c>
      <c r="Q42" s="32">
        <f t="shared" si="42"/>
        <v>0</v>
      </c>
      <c r="R42" s="32">
        <f t="shared" si="42"/>
        <v>0</v>
      </c>
      <c r="S42" s="32">
        <f t="shared" si="42"/>
        <v>0</v>
      </c>
      <c r="T42" s="32">
        <f t="shared" si="42"/>
        <v>0</v>
      </c>
      <c r="U42" s="32">
        <f t="shared" si="42"/>
        <v>0</v>
      </c>
      <c r="V42" s="32">
        <f t="shared" si="42"/>
        <v>0</v>
      </c>
      <c r="W42" s="25">
        <f t="shared" si="42"/>
        <v>255782147.38999999</v>
      </c>
      <c r="X42" s="20">
        <v>0</v>
      </c>
      <c r="Y42" s="20">
        <v>0</v>
      </c>
      <c r="Z42" s="20">
        <v>14765232.25</v>
      </c>
      <c r="AA42" s="20">
        <v>-14765232.25</v>
      </c>
      <c r="AB42" s="20">
        <f t="shared" si="3"/>
        <v>92.930534383285035</v>
      </c>
      <c r="AC42" s="20">
        <f t="shared" si="4"/>
        <v>92.930534383285035</v>
      </c>
      <c r="AD42" s="6">
        <v>0</v>
      </c>
      <c r="AE42" s="7">
        <v>0</v>
      </c>
      <c r="AF42" s="6">
        <v>0</v>
      </c>
      <c r="AG42" s="25">
        <f t="shared" ref="AG42" si="43">SUM(AG43:AG46)</f>
        <v>130595951.38</v>
      </c>
      <c r="AH42" s="20">
        <f t="shared" si="5"/>
        <v>195.85763929675045</v>
      </c>
    </row>
    <row r="43" spans="1:34" outlineLevel="1">
      <c r="A43" s="14" t="s">
        <v>74</v>
      </c>
      <c r="B43" s="5" t="s">
        <v>2</v>
      </c>
      <c r="C43" s="5" t="s">
        <v>75</v>
      </c>
      <c r="D43" s="26">
        <v>7698687.3099999996</v>
      </c>
      <c r="E43" s="26">
        <v>7698687.3099999996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26">
        <v>5362260.25</v>
      </c>
      <c r="X43" s="17">
        <v>0</v>
      </c>
      <c r="Y43" s="17">
        <v>0</v>
      </c>
      <c r="Z43" s="17">
        <v>835851.55</v>
      </c>
      <c r="AA43" s="17">
        <v>-835851.55</v>
      </c>
      <c r="AB43" s="17">
        <f t="shared" si="3"/>
        <v>69.651617659998195</v>
      </c>
      <c r="AC43" s="17">
        <f t="shared" si="4"/>
        <v>69.651617659998195</v>
      </c>
      <c r="AD43" s="15">
        <v>0</v>
      </c>
      <c r="AE43" s="16">
        <v>0</v>
      </c>
      <c r="AF43" s="15">
        <v>0</v>
      </c>
      <c r="AG43" s="26">
        <v>2776987.16</v>
      </c>
      <c r="AH43" s="17">
        <f t="shared" si="5"/>
        <v>193.09632854046038</v>
      </c>
    </row>
    <row r="44" spans="1:34" ht="31.5" outlineLevel="1">
      <c r="A44" s="14" t="s">
        <v>76</v>
      </c>
      <c r="B44" s="5" t="s">
        <v>2</v>
      </c>
      <c r="C44" s="5" t="s">
        <v>77</v>
      </c>
      <c r="D44" s="26">
        <v>200936176.00999999</v>
      </c>
      <c r="E44" s="26">
        <v>200936176.00999999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26">
        <v>197563267.38</v>
      </c>
      <c r="X44" s="17">
        <v>0</v>
      </c>
      <c r="Y44" s="17">
        <v>0</v>
      </c>
      <c r="Z44" s="17">
        <v>1037237.14</v>
      </c>
      <c r="AA44" s="17">
        <v>-1037237.14</v>
      </c>
      <c r="AB44" s="17">
        <f t="shared" si="3"/>
        <v>98.321402996226965</v>
      </c>
      <c r="AC44" s="17">
        <f t="shared" si="4"/>
        <v>98.321402996226965</v>
      </c>
      <c r="AD44" s="15">
        <v>0</v>
      </c>
      <c r="AE44" s="16">
        <v>0</v>
      </c>
      <c r="AF44" s="15">
        <v>0</v>
      </c>
      <c r="AG44" s="26">
        <v>68262548.209999993</v>
      </c>
      <c r="AH44" s="17">
        <f t="shared" si="5"/>
        <v>289.41677766295038</v>
      </c>
    </row>
    <row r="45" spans="1:34" outlineLevel="1">
      <c r="A45" s="14" t="s">
        <v>78</v>
      </c>
      <c r="B45" s="5" t="s">
        <v>2</v>
      </c>
      <c r="C45" s="5" t="s">
        <v>79</v>
      </c>
      <c r="D45" s="26">
        <v>65738633.050000004</v>
      </c>
      <c r="E45" s="26">
        <v>65738633.050000004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26">
        <v>51989980.579999998</v>
      </c>
      <c r="X45" s="17">
        <v>0</v>
      </c>
      <c r="Y45" s="17">
        <v>0</v>
      </c>
      <c r="Z45" s="17">
        <v>12892143.560000001</v>
      </c>
      <c r="AA45" s="17">
        <v>-12892143.560000001</v>
      </c>
      <c r="AB45" s="17">
        <f t="shared" si="3"/>
        <v>79.085886286161525</v>
      </c>
      <c r="AC45" s="17">
        <f t="shared" si="4"/>
        <v>79.085886286161525</v>
      </c>
      <c r="AD45" s="15">
        <v>0</v>
      </c>
      <c r="AE45" s="16">
        <v>0</v>
      </c>
      <c r="AF45" s="15">
        <v>0</v>
      </c>
      <c r="AG45" s="26">
        <v>58543464.810000002</v>
      </c>
      <c r="AH45" s="17">
        <f t="shared" si="5"/>
        <v>88.805780028105573</v>
      </c>
    </row>
    <row r="46" spans="1:34" ht="31.5" outlineLevel="1">
      <c r="A46" s="14" t="s">
        <v>80</v>
      </c>
      <c r="B46" s="5" t="s">
        <v>2</v>
      </c>
      <c r="C46" s="5" t="s">
        <v>81</v>
      </c>
      <c r="D46" s="26">
        <v>866659.17999999993</v>
      </c>
      <c r="E46" s="26">
        <v>866659.17999999993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26">
        <v>866639.18</v>
      </c>
      <c r="X46" s="17">
        <v>0</v>
      </c>
      <c r="Y46" s="17">
        <v>0</v>
      </c>
      <c r="Z46" s="17">
        <v>0</v>
      </c>
      <c r="AA46" s="17">
        <v>0</v>
      </c>
      <c r="AB46" s="17">
        <f t="shared" si="3"/>
        <v>99.997692287757232</v>
      </c>
      <c r="AC46" s="17">
        <f t="shared" si="4"/>
        <v>99.997692287757232</v>
      </c>
      <c r="AD46" s="15">
        <v>0</v>
      </c>
      <c r="AE46" s="16">
        <v>0</v>
      </c>
      <c r="AF46" s="15">
        <v>0</v>
      </c>
      <c r="AG46" s="26">
        <v>1012951.2</v>
      </c>
      <c r="AH46" s="17">
        <f t="shared" si="5"/>
        <v>85.555866857159572</v>
      </c>
    </row>
    <row r="47" spans="1:34" s="11" customFormat="1" ht="31.5">
      <c r="A47" s="4" t="s">
        <v>82</v>
      </c>
      <c r="B47" s="12" t="s">
        <v>2</v>
      </c>
      <c r="C47" s="12" t="s">
        <v>83</v>
      </c>
      <c r="D47" s="25">
        <f t="shared" ref="D47:E47" si="44">SUM(D48:D49)</f>
        <v>26897795.329999998</v>
      </c>
      <c r="E47" s="25">
        <f t="shared" si="44"/>
        <v>26897795.329999998</v>
      </c>
      <c r="F47" s="32">
        <f t="shared" ref="F47:AA47" si="45">SUM(F48:F49)</f>
        <v>0</v>
      </c>
      <c r="G47" s="32">
        <f t="shared" si="45"/>
        <v>0</v>
      </c>
      <c r="H47" s="32">
        <f t="shared" si="45"/>
        <v>0</v>
      </c>
      <c r="I47" s="32">
        <f t="shared" si="45"/>
        <v>0</v>
      </c>
      <c r="J47" s="32">
        <f t="shared" si="45"/>
        <v>0</v>
      </c>
      <c r="K47" s="32">
        <f t="shared" si="45"/>
        <v>0</v>
      </c>
      <c r="L47" s="32">
        <f t="shared" si="45"/>
        <v>0</v>
      </c>
      <c r="M47" s="32">
        <f t="shared" si="45"/>
        <v>0</v>
      </c>
      <c r="N47" s="32">
        <f t="shared" si="45"/>
        <v>0</v>
      </c>
      <c r="O47" s="32">
        <f t="shared" si="45"/>
        <v>0</v>
      </c>
      <c r="P47" s="32">
        <f t="shared" si="45"/>
        <v>0</v>
      </c>
      <c r="Q47" s="32">
        <f t="shared" si="45"/>
        <v>0</v>
      </c>
      <c r="R47" s="32">
        <f t="shared" si="45"/>
        <v>0</v>
      </c>
      <c r="S47" s="32">
        <f t="shared" si="45"/>
        <v>0</v>
      </c>
      <c r="T47" s="32">
        <f t="shared" si="45"/>
        <v>0</v>
      </c>
      <c r="U47" s="32">
        <f t="shared" si="45"/>
        <v>0</v>
      </c>
      <c r="V47" s="32">
        <f t="shared" si="45"/>
        <v>0</v>
      </c>
      <c r="W47" s="25">
        <f t="shared" si="45"/>
        <v>19006064.939999998</v>
      </c>
      <c r="X47" s="20">
        <f t="shared" si="45"/>
        <v>0</v>
      </c>
      <c r="Y47" s="20">
        <f t="shared" si="45"/>
        <v>0</v>
      </c>
      <c r="Z47" s="20">
        <f t="shared" si="45"/>
        <v>5421685.7699999996</v>
      </c>
      <c r="AA47" s="20">
        <f t="shared" si="45"/>
        <v>-5421685.7699999996</v>
      </c>
      <c r="AB47" s="20">
        <f t="shared" si="3"/>
        <v>70.660307682547895</v>
      </c>
      <c r="AC47" s="20">
        <f t="shared" si="4"/>
        <v>70.660307682547895</v>
      </c>
      <c r="AD47" s="6">
        <v>0</v>
      </c>
      <c r="AE47" s="7">
        <v>0</v>
      </c>
      <c r="AF47" s="6">
        <v>0</v>
      </c>
      <c r="AG47" s="25">
        <f t="shared" ref="AG47" si="46">SUM(AG48:AG49)</f>
        <v>18486039.370000001</v>
      </c>
      <c r="AH47" s="20">
        <f t="shared" si="5"/>
        <v>102.81307185163695</v>
      </c>
    </row>
    <row r="48" spans="1:34" outlineLevel="1">
      <c r="A48" s="14" t="s">
        <v>84</v>
      </c>
      <c r="B48" s="5" t="s">
        <v>2</v>
      </c>
      <c r="C48" s="5" t="s">
        <v>85</v>
      </c>
      <c r="D48" s="26">
        <v>1789838.38</v>
      </c>
      <c r="E48" s="26">
        <v>1789838.38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26">
        <v>355703.49</v>
      </c>
      <c r="X48" s="17">
        <v>0</v>
      </c>
      <c r="Y48" s="17">
        <v>0</v>
      </c>
      <c r="Z48" s="17">
        <v>96685.77</v>
      </c>
      <c r="AA48" s="17">
        <v>-96685.77</v>
      </c>
      <c r="AB48" s="17">
        <f t="shared" si="3"/>
        <v>19.873497740058518</v>
      </c>
      <c r="AC48" s="17">
        <f t="shared" si="4"/>
        <v>19.873497740058518</v>
      </c>
      <c r="AD48" s="15">
        <v>0</v>
      </c>
      <c r="AE48" s="16">
        <v>0</v>
      </c>
      <c r="AF48" s="15">
        <v>0</v>
      </c>
      <c r="AG48" s="26">
        <v>2088315.98</v>
      </c>
      <c r="AH48" s="17">
        <f t="shared" si="5"/>
        <v>17.033030126025277</v>
      </c>
    </row>
    <row r="49" spans="1:34" outlineLevel="1">
      <c r="A49" s="14" t="s">
        <v>86</v>
      </c>
      <c r="B49" s="5" t="s">
        <v>2</v>
      </c>
      <c r="C49" s="5" t="s">
        <v>87</v>
      </c>
      <c r="D49" s="26">
        <v>25107956.949999999</v>
      </c>
      <c r="E49" s="26">
        <v>25107956.949999999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26">
        <v>18650361.449999999</v>
      </c>
      <c r="X49" s="17">
        <v>0</v>
      </c>
      <c r="Y49" s="17">
        <v>0</v>
      </c>
      <c r="Z49" s="17">
        <v>5325000</v>
      </c>
      <c r="AA49" s="17">
        <v>-5325000</v>
      </c>
      <c r="AB49" s="17">
        <f t="shared" si="3"/>
        <v>74.280681168684254</v>
      </c>
      <c r="AC49" s="17">
        <f t="shared" si="4"/>
        <v>74.280681168684254</v>
      </c>
      <c r="AD49" s="15">
        <v>0</v>
      </c>
      <c r="AE49" s="16">
        <v>0</v>
      </c>
      <c r="AF49" s="15">
        <v>0</v>
      </c>
      <c r="AG49" s="26">
        <v>16397723.390000001</v>
      </c>
      <c r="AH49" s="17">
        <f t="shared" si="5"/>
        <v>113.73750493543359</v>
      </c>
    </row>
    <row r="50" spans="1:34" s="11" customFormat="1" ht="31.5">
      <c r="A50" s="4" t="s">
        <v>88</v>
      </c>
      <c r="B50" s="12" t="s">
        <v>2</v>
      </c>
      <c r="C50" s="12" t="s">
        <v>89</v>
      </c>
      <c r="D50" s="25">
        <f t="shared" ref="D50:AA50" si="47">D51</f>
        <v>9938895.9800000004</v>
      </c>
      <c r="E50" s="25">
        <f t="shared" si="47"/>
        <v>9938895.9800000004</v>
      </c>
      <c r="F50" s="32">
        <f t="shared" si="47"/>
        <v>0</v>
      </c>
      <c r="G50" s="32">
        <f t="shared" si="47"/>
        <v>0</v>
      </c>
      <c r="H50" s="32">
        <f t="shared" si="47"/>
        <v>0</v>
      </c>
      <c r="I50" s="32">
        <f t="shared" si="47"/>
        <v>0</v>
      </c>
      <c r="J50" s="32">
        <f t="shared" si="47"/>
        <v>0</v>
      </c>
      <c r="K50" s="32">
        <f t="shared" si="47"/>
        <v>0</v>
      </c>
      <c r="L50" s="32">
        <f t="shared" si="47"/>
        <v>0</v>
      </c>
      <c r="M50" s="32">
        <f t="shared" si="47"/>
        <v>0</v>
      </c>
      <c r="N50" s="32">
        <f t="shared" si="47"/>
        <v>0</v>
      </c>
      <c r="O50" s="32">
        <f t="shared" si="47"/>
        <v>0</v>
      </c>
      <c r="P50" s="32">
        <f t="shared" si="47"/>
        <v>0</v>
      </c>
      <c r="Q50" s="32">
        <f t="shared" si="47"/>
        <v>0</v>
      </c>
      <c r="R50" s="32">
        <f t="shared" si="47"/>
        <v>0</v>
      </c>
      <c r="S50" s="32">
        <f t="shared" si="47"/>
        <v>0</v>
      </c>
      <c r="T50" s="32">
        <f t="shared" si="47"/>
        <v>0</v>
      </c>
      <c r="U50" s="32">
        <f t="shared" si="47"/>
        <v>0</v>
      </c>
      <c r="V50" s="32">
        <f t="shared" si="47"/>
        <v>0</v>
      </c>
      <c r="W50" s="25">
        <f t="shared" si="47"/>
        <v>8100000</v>
      </c>
      <c r="X50" s="20">
        <f t="shared" si="47"/>
        <v>0</v>
      </c>
      <c r="Y50" s="20">
        <f t="shared" si="47"/>
        <v>0</v>
      </c>
      <c r="Z50" s="20">
        <f t="shared" si="47"/>
        <v>2300000</v>
      </c>
      <c r="AA50" s="20">
        <f t="shared" si="47"/>
        <v>-2300000</v>
      </c>
      <c r="AB50" s="20">
        <f t="shared" si="3"/>
        <v>81.49798545330988</v>
      </c>
      <c r="AC50" s="20">
        <f t="shared" si="4"/>
        <v>81.49798545330988</v>
      </c>
      <c r="AD50" s="6">
        <v>0</v>
      </c>
      <c r="AE50" s="7">
        <v>0</v>
      </c>
      <c r="AF50" s="6">
        <v>0</v>
      </c>
      <c r="AG50" s="25">
        <f t="shared" ref="AG50" si="48">AG51</f>
        <v>7700000</v>
      </c>
      <c r="AH50" s="20">
        <f t="shared" si="5"/>
        <v>105.1948051948052</v>
      </c>
    </row>
    <row r="51" spans="1:34" ht="31.5" outlineLevel="1">
      <c r="A51" s="14" t="s">
        <v>90</v>
      </c>
      <c r="B51" s="5" t="s">
        <v>2</v>
      </c>
      <c r="C51" s="5" t="s">
        <v>91</v>
      </c>
      <c r="D51" s="26">
        <v>9938895.9800000004</v>
      </c>
      <c r="E51" s="26">
        <v>9938895.9800000004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26">
        <v>8100000</v>
      </c>
      <c r="X51" s="17">
        <v>0</v>
      </c>
      <c r="Y51" s="17">
        <v>0</v>
      </c>
      <c r="Z51" s="17">
        <v>2300000</v>
      </c>
      <c r="AA51" s="17">
        <v>-2300000</v>
      </c>
      <c r="AB51" s="17">
        <f t="shared" si="3"/>
        <v>81.49798545330988</v>
      </c>
      <c r="AC51" s="17">
        <f t="shared" si="4"/>
        <v>81.49798545330988</v>
      </c>
      <c r="AD51" s="15">
        <v>0</v>
      </c>
      <c r="AE51" s="16">
        <v>0</v>
      </c>
      <c r="AF51" s="15">
        <v>0</v>
      </c>
      <c r="AG51" s="26">
        <v>7700000</v>
      </c>
      <c r="AH51" s="17">
        <f t="shared" si="5"/>
        <v>105.1948051948052</v>
      </c>
    </row>
    <row r="52" spans="1:34" s="11" customFormat="1" ht="27" customHeight="1">
      <c r="A52" s="21" t="s">
        <v>92</v>
      </c>
      <c r="B52" s="22"/>
      <c r="C52" s="22"/>
      <c r="D52" s="27">
        <f>D6+D14+D17+D25+D30+D32+D39+D42+D47+D50</f>
        <v>2325848735.0200005</v>
      </c>
      <c r="E52" s="27">
        <f>E6+E14+E17+E25+E30+E32+E39+E42+E47+E50</f>
        <v>2324679201.3100004</v>
      </c>
      <c r="F52" s="36">
        <f t="shared" ref="F52:V52" si="49">F6+F14+F17+F25+F30+F32+F39+F42+F47+F50</f>
        <v>0</v>
      </c>
      <c r="G52" s="36">
        <f t="shared" si="49"/>
        <v>0</v>
      </c>
      <c r="H52" s="36">
        <f t="shared" si="49"/>
        <v>0</v>
      </c>
      <c r="I52" s="36">
        <f t="shared" si="49"/>
        <v>0</v>
      </c>
      <c r="J52" s="36">
        <f t="shared" si="49"/>
        <v>0</v>
      </c>
      <c r="K52" s="36">
        <f t="shared" si="49"/>
        <v>0</v>
      </c>
      <c r="L52" s="36">
        <f t="shared" si="49"/>
        <v>0</v>
      </c>
      <c r="M52" s="36">
        <f t="shared" si="49"/>
        <v>0</v>
      </c>
      <c r="N52" s="36">
        <f t="shared" si="49"/>
        <v>0</v>
      </c>
      <c r="O52" s="36">
        <f t="shared" si="49"/>
        <v>0</v>
      </c>
      <c r="P52" s="36">
        <f t="shared" si="49"/>
        <v>0</v>
      </c>
      <c r="Q52" s="36">
        <f t="shared" si="49"/>
        <v>0</v>
      </c>
      <c r="R52" s="36">
        <f t="shared" si="49"/>
        <v>0</v>
      </c>
      <c r="S52" s="36">
        <f t="shared" si="49"/>
        <v>0</v>
      </c>
      <c r="T52" s="36">
        <f t="shared" si="49"/>
        <v>0</v>
      </c>
      <c r="U52" s="36">
        <f t="shared" si="49"/>
        <v>0</v>
      </c>
      <c r="V52" s="36">
        <f t="shared" si="49"/>
        <v>0</v>
      </c>
      <c r="W52" s="27">
        <f>W6+W14+W17+W25+W30+W32+W39+W42+W47+W50</f>
        <v>1638944171.3600001</v>
      </c>
      <c r="X52" s="23">
        <v>0</v>
      </c>
      <c r="Y52" s="23">
        <v>0</v>
      </c>
      <c r="Z52" s="23">
        <v>363443771.17000002</v>
      </c>
      <c r="AA52" s="23">
        <v>-363443771.17000002</v>
      </c>
      <c r="AB52" s="23">
        <f t="shared" si="3"/>
        <v>70.466498817512587</v>
      </c>
      <c r="AC52" s="23">
        <f>W52/E52*100</f>
        <v>70.501950137310303</v>
      </c>
      <c r="AD52" s="8">
        <v>0</v>
      </c>
      <c r="AE52" s="9">
        <v>0</v>
      </c>
      <c r="AF52" s="8">
        <v>0</v>
      </c>
      <c r="AG52" s="25">
        <f>AG6+AG14+AG17+AG25+AG30+AG32+AG39+AG42+AG47+AG50</f>
        <v>1336684600.1699996</v>
      </c>
      <c r="AH52" s="23">
        <f t="shared" si="5"/>
        <v>122.61263211617455</v>
      </c>
    </row>
    <row r="53" spans="1:34" ht="12.75" customHeight="1">
      <c r="A53" s="2"/>
      <c r="B53" s="2"/>
      <c r="C53" s="2"/>
      <c r="D53" s="28"/>
      <c r="E53" s="28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 t="s">
        <v>0</v>
      </c>
      <c r="Q53" s="30"/>
      <c r="R53" s="30"/>
      <c r="S53" s="30"/>
      <c r="T53" s="30"/>
      <c r="U53" s="30"/>
      <c r="V53" s="30" t="s">
        <v>0</v>
      </c>
      <c r="W53" s="28"/>
      <c r="X53" s="2"/>
      <c r="Y53" s="2"/>
      <c r="Z53" s="2" t="s">
        <v>0</v>
      </c>
      <c r="AA53" s="2"/>
      <c r="AB53" s="2"/>
      <c r="AC53" s="2"/>
      <c r="AD53" s="2"/>
      <c r="AE53" s="2"/>
      <c r="AF53" s="2"/>
      <c r="AG53" s="28"/>
      <c r="AH53" s="2"/>
    </row>
    <row r="54" spans="1:34">
      <c r="A54" s="47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9"/>
      <c r="X54" s="10"/>
      <c r="Y54" s="10"/>
      <c r="Z54" s="10"/>
      <c r="AA54" s="10"/>
      <c r="AB54" s="10"/>
      <c r="AC54" s="10"/>
      <c r="AD54" s="10"/>
      <c r="AE54" s="10"/>
      <c r="AF54" s="10"/>
      <c r="AG54" s="28"/>
      <c r="AH54" s="2"/>
    </row>
    <row r="57" spans="1:34">
      <c r="AG57" s="29"/>
    </row>
  </sheetData>
  <mergeCells count="34">
    <mergeCell ref="AA4:AA5"/>
    <mergeCell ref="AB4:AB5"/>
    <mergeCell ref="R4:R5"/>
    <mergeCell ref="S4:S5"/>
    <mergeCell ref="T4:T5"/>
    <mergeCell ref="U4:U5"/>
    <mergeCell ref="W4:W5"/>
    <mergeCell ref="A54:V54"/>
    <mergeCell ref="X4:X5"/>
    <mergeCell ref="Y4:Y5"/>
    <mergeCell ref="L4:L5"/>
    <mergeCell ref="M4:M5"/>
    <mergeCell ref="J4:J5"/>
    <mergeCell ref="K4:K5"/>
    <mergeCell ref="Q4:Q5"/>
    <mergeCell ref="G4:G5"/>
    <mergeCell ref="H4:H5"/>
    <mergeCell ref="I4:I5"/>
    <mergeCell ref="A1:AH1"/>
    <mergeCell ref="AD4:AD5"/>
    <mergeCell ref="AE4:AE5"/>
    <mergeCell ref="AF4:AF5"/>
    <mergeCell ref="AC4:AC5"/>
    <mergeCell ref="F4:F5"/>
    <mergeCell ref="A2:AD2"/>
    <mergeCell ref="AG4:AG5"/>
    <mergeCell ref="AH4:AH5"/>
    <mergeCell ref="A4:A5"/>
    <mergeCell ref="B4:B5"/>
    <mergeCell ref="C4:C5"/>
    <mergeCell ref="D4:D5"/>
    <mergeCell ref="E4:E5"/>
    <mergeCell ref="N4:N5"/>
    <mergeCell ref="O4:O5"/>
  </mergeCells>
  <pageMargins left="0.59055118110236227" right="0.59055118110236227" top="0.59055118110236227" bottom="0.59055118110236227" header="0.39370078740157483" footer="0.39370078740157483"/>
  <pageSetup paperSize="9" scale="64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разд(Аналитический отчет по исполнению бюджета с произвольной группировкой)&lt;/DocName&gt;&#10;  &lt;VariantName&gt;Бюджет по разд&lt;/VariantName&gt;&#10;  &lt;VariantLink&gt;52814652&lt;/VariantLink&gt;&#10;  &lt;ReportCode&gt;46404A975FCF49A1AF161DFD0F37BE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F98F18-51B0-4D19-9853-1CA3A5CC4C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cp:lastPrinted>2025-04-16T05:27:37Z</cp:lastPrinted>
  <dcterms:created xsi:type="dcterms:W3CDTF">2024-07-01T23:55:16Z</dcterms:created>
  <dcterms:modified xsi:type="dcterms:W3CDTF">2025-10-21T01:31:43Z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разд(Аналитический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разд(4).xlsx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